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-15" yWindow="4170" windowWidth="15330" windowHeight="4095" tabRatio="601" activeTab="3"/>
  </bookViews>
  <sheets>
    <sheet name="Aktif" sheetId="1" r:id="rId1"/>
    <sheet name="Pasif" sheetId="2" r:id="rId2"/>
    <sheet name="Nazım" sheetId="3" r:id="rId3"/>
    <sheet name="Gelir Tablosu" sheetId="14" r:id="rId4"/>
    <sheet name="Özkaynaklarda Muh." sheetId="15" r:id="rId5"/>
    <sheet name="ÖKD" sheetId="16" r:id="rId6"/>
    <sheet name="Nakit Akış" sheetId="18" r:id="rId7"/>
  </sheets>
  <externalReferences>
    <externalReference r:id="rId8"/>
    <externalReference r:id="rId9"/>
  </externalReferences>
  <definedNames>
    <definedName name="ARA_Threshold" localSheetId="3">[1]Reeskontlar!#REF!</definedName>
    <definedName name="ARA_Threshold" localSheetId="4">[1]Reeskontlar!#REF!</definedName>
    <definedName name="ARA_Threshold">[1]Reeskontlar!#REF!</definedName>
    <definedName name="ARP_Threshold" localSheetId="3">[1]Reeskontlar!#REF!</definedName>
    <definedName name="ARP_Threshold" localSheetId="4">[1]Reeskontlar!#REF!</definedName>
    <definedName name="ARP_Threshold">[1]Reeskontlar!#REF!</definedName>
    <definedName name="AS2DocOpenMode" hidden="1">"AS2DocumentEdit"</definedName>
    <definedName name="L_Adjust">[2]Links!$H$1:$H$65536</definedName>
    <definedName name="L_AJE_Tot">[2]Links!$G$1:$G$65536</definedName>
    <definedName name="L_CY_Beg">[2]Links!$F$1:$F$65536</definedName>
    <definedName name="L_CY_End">[2]Links!$J$1:$J$65536</definedName>
    <definedName name="L_PY_End">[2]Links!$K$1:$K$65536</definedName>
    <definedName name="L_RJE_Tot">[2]Links!$I$1:$I$65536</definedName>
    <definedName name="_xlnm.Print_Area" localSheetId="0">Aktif!$B$2:$K$108</definedName>
    <definedName name="_xlnm.Print_Area" localSheetId="3">'Gelir Tablosu'!$B$2:$I$70</definedName>
    <definedName name="_xlnm.Print_Area" localSheetId="6">'Nakit Akış'!$B$2:$E$68</definedName>
    <definedName name="_xlnm.Print_Area" localSheetId="2">Nazım!$B$2:$K$105</definedName>
    <definedName name="_xlnm.Print_Area" localSheetId="5">ÖKD!$A$1:$R$76</definedName>
    <definedName name="_xlnm.Print_Area" localSheetId="4">'Özkaynaklarda Muh.'!$B$2:$D$77</definedName>
    <definedName name="_xlnm.Print_Area" localSheetId="1">Pasif!$B$2:$K$108</definedName>
    <definedName name="S_Adjust_Data">[2]Lead!$J$1:$J$28</definedName>
    <definedName name="S_AJE_Tot_Data">[2]Lead!$I$1:$I$28</definedName>
    <definedName name="S_CY_Beg_Data">[2]Lead!$G$1:$G$28</definedName>
    <definedName name="S_CY_End_Data">[2]Lead!$L$1:$L$28</definedName>
    <definedName name="S_PY_End_Data">[2]Lead!$N$1:$N$28</definedName>
    <definedName name="S_RJE_Tot_Data">[2]Lead!$K$1:$K$28</definedName>
    <definedName name="TextRefCopyRangeCount" hidden="1">4</definedName>
    <definedName name="Z_9396E133_4C05_4640_A115_67E7C74F584E_.wvu.PrintArea" localSheetId="0" hidden="1">Aktif!$B$2:$K$79</definedName>
    <definedName name="Z_9396E133_4C05_4640_A115_67E7C74F584E_.wvu.PrintArea" localSheetId="1" hidden="1">Pasif!#REF!</definedName>
    <definedName name="Z_D0449BC9_D391_4EBD_9E45_B95B8E82E03F_.wvu.PrintArea" localSheetId="0" hidden="1">Aktif!$B$2:$K$79</definedName>
    <definedName name="Z_D0449BC9_D391_4EBD_9E45_B95B8E82E03F_.wvu.PrintArea" localSheetId="1" hidden="1">Pasif!#REF!</definedName>
    <definedName name="Z_F0AB3048_32E9_4BAF_9A5C_028907AD0E21_.wvu.PrintArea" localSheetId="0" hidden="1">Aktif!$B$2:$K$79</definedName>
    <definedName name="Z_F0AB3048_32E9_4BAF_9A5C_028907AD0E21_.wvu.PrintArea" localSheetId="1" hidden="1">Pasif!#REF!</definedName>
  </definedNames>
  <calcPr calcId="125725" calcOnSave="0"/>
  <customWorkbookViews>
    <customWorkbookView name="fkazan - Personal View" guid="{D0449BC9-D391-4EBD-9E45-B95B8E82E03F}" mergeInterval="0" personalView="1" maximized="1" windowWidth="1276" windowHeight="572" tabRatio="601" activeSheetId="8"/>
    <customWorkbookView name="ekene - Personal View" guid="{9396E133-4C05-4640-A115-67E7C74F584E}" mergeInterval="0" personalView="1" maximized="1" windowWidth="1276" windowHeight="628" tabRatio="601" activeSheetId="2"/>
    <customWorkbookView name="ncesur - Personal View" guid="{F0AB3048-32E9-4BAF-9A5C-028907AD0E21}" mergeInterval="0" personalView="1" maximized="1" windowWidth="1276" windowHeight="624" tabRatio="601" activeSheetId="8"/>
  </customWorkbookViews>
  <smartTagPr embed="1"/>
</workbook>
</file>

<file path=xl/calcChain.xml><?xml version="1.0" encoding="utf-8"?>
<calcChain xmlns="http://schemas.openxmlformats.org/spreadsheetml/2006/main">
  <c r="H55" i="3"/>
  <c r="G55"/>
  <c r="F55"/>
  <c r="H47"/>
  <c r="G47"/>
  <c r="F47"/>
  <c r="F48"/>
  <c r="H29" i="14"/>
  <c r="I29"/>
  <c r="E39" i="18" l="1"/>
  <c r="D39"/>
  <c r="E22"/>
  <c r="E10"/>
  <c r="E35" s="1"/>
  <c r="D22"/>
  <c r="D10"/>
  <c r="G33" i="14"/>
  <c r="G12"/>
  <c r="F12"/>
  <c r="F33"/>
  <c r="D35" i="18" l="1"/>
  <c r="D64"/>
  <c r="D68" s="1"/>
  <c r="F25" i="14"/>
  <c r="F36"/>
  <c r="G36"/>
  <c r="G25"/>
  <c r="F41" i="1" l="1"/>
  <c r="F42"/>
  <c r="I70" i="14"/>
  <c r="H70"/>
  <c r="G34"/>
  <c r="H11" i="1"/>
  <c r="R73" i="16"/>
  <c r="R72"/>
  <c r="R70"/>
  <c r="R48"/>
  <c r="M76"/>
  <c r="I71"/>
  <c r="I76" s="1"/>
  <c r="G71"/>
  <c r="G76" s="1"/>
  <c r="L71"/>
  <c r="K76"/>
  <c r="R52"/>
  <c r="R19"/>
  <c r="R40"/>
  <c r="R39"/>
  <c r="G38"/>
  <c r="G43" s="1"/>
  <c r="I38"/>
  <c r="I43" s="1"/>
  <c r="R37"/>
  <c r="M43"/>
  <c r="L38"/>
  <c r="K43"/>
  <c r="C43"/>
  <c r="D15"/>
  <c r="D43" s="1"/>
  <c r="C23" i="15"/>
  <c r="C17" s="1"/>
  <c r="G51" i="14"/>
  <c r="F51"/>
  <c r="G38"/>
  <c r="F38"/>
  <c r="F34"/>
  <c r="G31"/>
  <c r="F31"/>
  <c r="G23"/>
  <c r="F23"/>
  <c r="G16"/>
  <c r="G11" s="1"/>
  <c r="G29" s="1"/>
  <c r="F16"/>
  <c r="F11" s="1"/>
  <c r="H96" i="3"/>
  <c r="G88"/>
  <c r="F88"/>
  <c r="H91"/>
  <c r="H92"/>
  <c r="H93"/>
  <c r="H94"/>
  <c r="H95"/>
  <c r="H90"/>
  <c r="H88" s="1"/>
  <c r="G79"/>
  <c r="G78" s="1"/>
  <c r="F79"/>
  <c r="F78" s="1"/>
  <c r="H82"/>
  <c r="H83"/>
  <c r="H84"/>
  <c r="H85"/>
  <c r="H86"/>
  <c r="H81"/>
  <c r="G56"/>
  <c r="G50" s="1"/>
  <c r="F56"/>
  <c r="F50" s="1"/>
  <c r="H57"/>
  <c r="H56" s="1"/>
  <c r="H50" s="1"/>
  <c r="H58"/>
  <c r="F33"/>
  <c r="G33"/>
  <c r="G32" s="1"/>
  <c r="H48"/>
  <c r="H36"/>
  <c r="H21"/>
  <c r="G21"/>
  <c r="G13" s="1"/>
  <c r="H13" s="1"/>
  <c r="H22"/>
  <c r="H70" i="2"/>
  <c r="H68"/>
  <c r="F67"/>
  <c r="H67" s="1"/>
  <c r="F39"/>
  <c r="H39" s="1"/>
  <c r="H40"/>
  <c r="H42"/>
  <c r="H28"/>
  <c r="H27"/>
  <c r="F24"/>
  <c r="H33" i="3" l="1"/>
  <c r="H79"/>
  <c r="H78" s="1"/>
  <c r="G30" i="14"/>
  <c r="F30"/>
  <c r="F29"/>
  <c r="G43"/>
  <c r="G46" s="1"/>
  <c r="G50" s="1"/>
  <c r="G54" s="1"/>
  <c r="G68" s="1"/>
  <c r="G70" s="1"/>
  <c r="R71" i="16"/>
  <c r="R76" s="1"/>
  <c r="R38"/>
  <c r="R43" s="1"/>
  <c r="G12" i="3"/>
  <c r="G98" s="1"/>
  <c r="F32"/>
  <c r="F12" s="1"/>
  <c r="F98" s="1"/>
  <c r="H26" i="2"/>
  <c r="G24"/>
  <c r="H24" s="1"/>
  <c r="H19"/>
  <c r="F16"/>
  <c r="H16" s="1"/>
  <c r="H15"/>
  <c r="H14"/>
  <c r="H77" i="1"/>
  <c r="H69"/>
  <c r="F66"/>
  <c r="H66" s="1"/>
  <c r="H68"/>
  <c r="H65"/>
  <c r="F56"/>
  <c r="H56" s="1"/>
  <c r="H58"/>
  <c r="H49"/>
  <c r="H48"/>
  <c r="F48"/>
  <c r="H47"/>
  <c r="H46"/>
  <c r="H45"/>
  <c r="F43"/>
  <c r="H43" s="1"/>
  <c r="H42"/>
  <c r="H41"/>
  <c r="F40"/>
  <c r="F76" i="2" l="1"/>
  <c r="H32" i="3"/>
  <c r="H12" s="1"/>
  <c r="H98" s="1"/>
  <c r="F43" i="14"/>
  <c r="F46" s="1"/>
  <c r="F50" s="1"/>
  <c r="F54" s="1"/>
  <c r="F68" s="1"/>
  <c r="F70" s="1"/>
  <c r="H40" i="1"/>
  <c r="H38"/>
  <c r="H37"/>
  <c r="K96" i="3" l="1"/>
  <c r="K95"/>
  <c r="K94"/>
  <c r="K93"/>
  <c r="K92"/>
  <c r="K91"/>
  <c r="K90"/>
  <c r="K89"/>
  <c r="J88"/>
  <c r="I88"/>
  <c r="K88" s="1"/>
  <c r="K87"/>
  <c r="K86"/>
  <c r="K85"/>
  <c r="K84"/>
  <c r="K83"/>
  <c r="K82"/>
  <c r="K81"/>
  <c r="K80"/>
  <c r="J79"/>
  <c r="I79"/>
  <c r="J78"/>
  <c r="I78"/>
  <c r="K78" s="1"/>
  <c r="K77"/>
  <c r="K76"/>
  <c r="K75"/>
  <c r="J74"/>
  <c r="I74"/>
  <c r="K73"/>
  <c r="K72"/>
  <c r="J71"/>
  <c r="I71"/>
  <c r="K70"/>
  <c r="K69"/>
  <c r="K68"/>
  <c r="K67"/>
  <c r="K66"/>
  <c r="K65"/>
  <c r="J64"/>
  <c r="I64"/>
  <c r="K63"/>
  <c r="K62"/>
  <c r="K61"/>
  <c r="K60"/>
  <c r="J59"/>
  <c r="I59"/>
  <c r="K58"/>
  <c r="K57"/>
  <c r="J56"/>
  <c r="I56"/>
  <c r="J55"/>
  <c r="I55"/>
  <c r="K54"/>
  <c r="K53"/>
  <c r="K52"/>
  <c r="J51"/>
  <c r="I51"/>
  <c r="J50"/>
  <c r="I50"/>
  <c r="K50" s="1"/>
  <c r="K49"/>
  <c r="K48"/>
  <c r="J47"/>
  <c r="I47"/>
  <c r="K47" s="1"/>
  <c r="K46"/>
  <c r="K45"/>
  <c r="K44"/>
  <c r="K43"/>
  <c r="K42"/>
  <c r="K41"/>
  <c r="K40"/>
  <c r="K39"/>
  <c r="K38"/>
  <c r="K37"/>
  <c r="K36"/>
  <c r="K35"/>
  <c r="K34"/>
  <c r="J33"/>
  <c r="I33"/>
  <c r="J32"/>
  <c r="I32"/>
  <c r="K31"/>
  <c r="K30"/>
  <c r="K29"/>
  <c r="K28"/>
  <c r="K27"/>
  <c r="K26"/>
  <c r="K25"/>
  <c r="K24"/>
  <c r="K23"/>
  <c r="K22"/>
  <c r="J21"/>
  <c r="K21" s="1"/>
  <c r="K20"/>
  <c r="K19"/>
  <c r="J18"/>
  <c r="K18" s="1"/>
  <c r="K17"/>
  <c r="K16"/>
  <c r="K15"/>
  <c r="J14"/>
  <c r="I14"/>
  <c r="K14" s="1"/>
  <c r="J13"/>
  <c r="J12" s="1"/>
  <c r="J98" s="1"/>
  <c r="I13"/>
  <c r="K13" s="1"/>
  <c r="I12"/>
  <c r="I98" s="1"/>
  <c r="K98" s="1"/>
  <c r="H47" i="2"/>
  <c r="H48"/>
  <c r="H49"/>
  <c r="H50"/>
  <c r="H51"/>
  <c r="H52"/>
  <c r="H59"/>
  <c r="H60"/>
  <c r="H61"/>
  <c r="H62"/>
  <c r="H63"/>
  <c r="H64"/>
  <c r="H65"/>
  <c r="H11"/>
  <c r="H12"/>
  <c r="H13"/>
  <c r="K74"/>
  <c r="K73"/>
  <c r="I72"/>
  <c r="K72" s="1"/>
  <c r="K71"/>
  <c r="K70"/>
  <c r="K69"/>
  <c r="K68"/>
  <c r="J67"/>
  <c r="I67"/>
  <c r="K67" s="1"/>
  <c r="K66"/>
  <c r="K65"/>
  <c r="K64"/>
  <c r="K63"/>
  <c r="K62"/>
  <c r="K61"/>
  <c r="K60"/>
  <c r="K59"/>
  <c r="K58"/>
  <c r="K57"/>
  <c r="K56"/>
  <c r="J55"/>
  <c r="I55"/>
  <c r="K54"/>
  <c r="J53"/>
  <c r="K52"/>
  <c r="K51"/>
  <c r="K50"/>
  <c r="K49"/>
  <c r="K48"/>
  <c r="K47"/>
  <c r="K46"/>
  <c r="J45"/>
  <c r="I45"/>
  <c r="K44"/>
  <c r="K43"/>
  <c r="K42"/>
  <c r="K41"/>
  <c r="K40"/>
  <c r="J39"/>
  <c r="I39"/>
  <c r="K39" s="1"/>
  <c r="K38"/>
  <c r="K37"/>
  <c r="K36"/>
  <c r="K35"/>
  <c r="K34"/>
  <c r="K33"/>
  <c r="K32"/>
  <c r="K31"/>
  <c r="J30"/>
  <c r="I30"/>
  <c r="K30" s="1"/>
  <c r="K29"/>
  <c r="K28"/>
  <c r="J27"/>
  <c r="K27" s="1"/>
  <c r="K26"/>
  <c r="K25"/>
  <c r="J24"/>
  <c r="I24"/>
  <c r="K23"/>
  <c r="K22"/>
  <c r="K21"/>
  <c r="J20"/>
  <c r="I20"/>
  <c r="K19"/>
  <c r="K18"/>
  <c r="K17"/>
  <c r="J16"/>
  <c r="I16"/>
  <c r="J15"/>
  <c r="K15" s="1"/>
  <c r="K14"/>
  <c r="K13"/>
  <c r="K12"/>
  <c r="K11"/>
  <c r="K77" i="1"/>
  <c r="K76"/>
  <c r="K75"/>
  <c r="J74"/>
  <c r="I74"/>
  <c r="K74" s="1"/>
  <c r="J73"/>
  <c r="I73"/>
  <c r="K73" s="1"/>
  <c r="K72"/>
  <c r="K71"/>
  <c r="J70"/>
  <c r="I70"/>
  <c r="K70" s="1"/>
  <c r="K69"/>
  <c r="K68"/>
  <c r="K67"/>
  <c r="J66"/>
  <c r="I66"/>
  <c r="K65"/>
  <c r="K64"/>
  <c r="K63"/>
  <c r="K62"/>
  <c r="J61"/>
  <c r="I61"/>
  <c r="K60"/>
  <c r="K59"/>
  <c r="K58"/>
  <c r="K57"/>
  <c r="I56"/>
  <c r="K56" s="1"/>
  <c r="K55"/>
  <c r="K54"/>
  <c r="K53"/>
  <c r="K52"/>
  <c r="K51"/>
  <c r="K50"/>
  <c r="K49"/>
  <c r="I48"/>
  <c r="K48" s="1"/>
  <c r="K47"/>
  <c r="K46"/>
  <c r="J45"/>
  <c r="I45"/>
  <c r="K45" s="1"/>
  <c r="K44"/>
  <c r="J43"/>
  <c r="K42"/>
  <c r="K41"/>
  <c r="J40"/>
  <c r="I40"/>
  <c r="K40" s="1"/>
  <c r="K39"/>
  <c r="K38"/>
  <c r="K37"/>
  <c r="K36"/>
  <c r="K35"/>
  <c r="K34"/>
  <c r="J33"/>
  <c r="J32" s="1"/>
  <c r="I33"/>
  <c r="K33" s="1"/>
  <c r="K31"/>
  <c r="K30"/>
  <c r="K29"/>
  <c r="J28"/>
  <c r="I28"/>
  <c r="K28" s="1"/>
  <c r="K27"/>
  <c r="K26"/>
  <c r="K25"/>
  <c r="J24"/>
  <c r="I24"/>
  <c r="K23"/>
  <c r="K22"/>
  <c r="K21"/>
  <c r="K20"/>
  <c r="K19"/>
  <c r="K18"/>
  <c r="K17"/>
  <c r="K16"/>
  <c r="K15"/>
  <c r="K14"/>
  <c r="I13"/>
  <c r="K13" s="1"/>
  <c r="K11"/>
  <c r="I12" l="1"/>
  <c r="K24"/>
  <c r="I32"/>
  <c r="K32" s="1"/>
  <c r="K61"/>
  <c r="K24" i="2"/>
  <c r="K32" i="3"/>
  <c r="K33"/>
  <c r="K55"/>
  <c r="K56"/>
  <c r="K59"/>
  <c r="K64"/>
  <c r="K71"/>
  <c r="K74"/>
  <c r="K45" i="2"/>
  <c r="I43" i="1"/>
  <c r="K43" s="1"/>
  <c r="K66"/>
  <c r="J76" i="2"/>
  <c r="K20"/>
  <c r="K55"/>
  <c r="K51" i="3"/>
  <c r="K79"/>
  <c r="K12"/>
  <c r="K16" i="2"/>
  <c r="I53"/>
  <c r="K53" s="1"/>
  <c r="J79" i="1"/>
  <c r="K12"/>
  <c r="G76" i="2"/>
  <c r="H76" s="1"/>
  <c r="I79" i="1" l="1"/>
  <c r="K79" s="1"/>
  <c r="I76" i="2"/>
  <c r="K76" s="1"/>
  <c r="F79" i="1"/>
  <c r="G79"/>
  <c r="H79" l="1"/>
</calcChain>
</file>

<file path=xl/sharedStrings.xml><?xml version="1.0" encoding="utf-8"?>
<sst xmlns="http://schemas.openxmlformats.org/spreadsheetml/2006/main" count="842" uniqueCount="651">
  <si>
    <t>CARİ DÖNEM</t>
  </si>
  <si>
    <t>ÖNCEKİ DÖNEM</t>
  </si>
  <si>
    <t>Diğer</t>
  </si>
  <si>
    <t xml:space="preserve">Diğer Menkul Değerler </t>
  </si>
  <si>
    <t>Finansal Kiralama Alacakları</t>
  </si>
  <si>
    <t>FONLAR</t>
  </si>
  <si>
    <t>Bonolar</t>
  </si>
  <si>
    <t>Varlığa Dayalı Menkul Kıymetler</t>
  </si>
  <si>
    <t>Tahviller</t>
  </si>
  <si>
    <t>Finansal Kiralama Borçları</t>
  </si>
  <si>
    <t>Ertelenmiş Finansal Kiralama Giderleri ( - )</t>
  </si>
  <si>
    <t>KARŞILIKLAR</t>
  </si>
  <si>
    <t>Diğer Karşılıklar</t>
  </si>
  <si>
    <t>Kredilerden Alınan Faizler</t>
  </si>
  <si>
    <t>Mevduata Verilen Faizler</t>
  </si>
  <si>
    <t>I.</t>
  </si>
  <si>
    <t>Şerefiye</t>
  </si>
  <si>
    <t>V.</t>
  </si>
  <si>
    <t>IV.</t>
  </si>
  <si>
    <t>III.</t>
  </si>
  <si>
    <t>II.</t>
  </si>
  <si>
    <t>VII.</t>
  </si>
  <si>
    <t>VI.</t>
  </si>
  <si>
    <t>VIII.</t>
  </si>
  <si>
    <t>IX.</t>
  </si>
  <si>
    <t>X.</t>
  </si>
  <si>
    <t>XI.</t>
  </si>
  <si>
    <t>XII.</t>
  </si>
  <si>
    <t>XIII.</t>
  </si>
  <si>
    <t>XIV.</t>
  </si>
  <si>
    <t>XV.</t>
  </si>
  <si>
    <t>XVI.</t>
  </si>
  <si>
    <t>XVII.</t>
  </si>
  <si>
    <t>XVIII.</t>
  </si>
  <si>
    <t>TEMETTÜ GELİRLERİ</t>
  </si>
  <si>
    <t>DİĞER FAALİYET GELİRLERİ</t>
  </si>
  <si>
    <t>Alınan Ücret ve Komisyonlar</t>
  </si>
  <si>
    <t>Verilen Ücret ve Komisyonlar</t>
  </si>
  <si>
    <t>1.2</t>
  </si>
  <si>
    <t>1.1</t>
  </si>
  <si>
    <t>1.3</t>
  </si>
  <si>
    <t>1.4</t>
  </si>
  <si>
    <t>2.1</t>
  </si>
  <si>
    <t>2.2</t>
  </si>
  <si>
    <t>2.3</t>
  </si>
  <si>
    <t>3.1</t>
  </si>
  <si>
    <t>3.1.1</t>
  </si>
  <si>
    <t>3.1.2</t>
  </si>
  <si>
    <t>3.2</t>
  </si>
  <si>
    <t>5.1</t>
  </si>
  <si>
    <t>5.2</t>
  </si>
  <si>
    <t>9.1</t>
  </si>
  <si>
    <t>9.2</t>
  </si>
  <si>
    <t>11.1</t>
  </si>
  <si>
    <t>11.2</t>
  </si>
  <si>
    <t>17.1</t>
  </si>
  <si>
    <t>17.2</t>
  </si>
  <si>
    <t xml:space="preserve">DİĞER AKTİFLER  </t>
  </si>
  <si>
    <t>AKTİF KALEMLER</t>
  </si>
  <si>
    <t>AKTİF TOPLAMI</t>
  </si>
  <si>
    <t>1.5</t>
  </si>
  <si>
    <t>4.1</t>
  </si>
  <si>
    <t>4.2</t>
  </si>
  <si>
    <t>4.2.1</t>
  </si>
  <si>
    <t>4.2.2</t>
  </si>
  <si>
    <t xml:space="preserve">MUHTELİF BORÇLAR  </t>
  </si>
  <si>
    <t>PASİF TOPLAMI</t>
  </si>
  <si>
    <t>PASİF KALEMLER</t>
  </si>
  <si>
    <t xml:space="preserve">MEVDUAT  </t>
  </si>
  <si>
    <t>2.1.1</t>
  </si>
  <si>
    <t>2.1.2</t>
  </si>
  <si>
    <t>2.1.3</t>
  </si>
  <si>
    <t>2.4</t>
  </si>
  <si>
    <t>2.5</t>
  </si>
  <si>
    <t>4.1.1</t>
  </si>
  <si>
    <t>4.1.2</t>
  </si>
  <si>
    <t>6.1</t>
  </si>
  <si>
    <t>6.2</t>
  </si>
  <si>
    <t xml:space="preserve">Diğer Faiz Gelirleri  </t>
  </si>
  <si>
    <t xml:space="preserve">Diğer Faiz Giderleri  </t>
  </si>
  <si>
    <t xml:space="preserve">FAİZ GİDERLERİ  </t>
  </si>
  <si>
    <t>Gayri Nakdi Kredilerden</t>
  </si>
  <si>
    <t xml:space="preserve">FAİZ GELİRLERİ  </t>
  </si>
  <si>
    <t>(1)</t>
  </si>
  <si>
    <t>Dipnot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</si>
  <si>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</si>
  <si>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</si>
  <si>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</si>
  <si>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</si>
  <si>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</si>
  <si>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</si>
  <si>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</si>
  <si>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</si>
  <si>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</si>
  <si>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</si>
  <si>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</si>
  <si>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</si>
  <si>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</si>
  <si>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(15)</t>
  </si>
  <si>
    <t>(16)</t>
  </si>
  <si>
    <t>4.3</t>
  </si>
  <si>
    <t>GELİR VE GİDER KALEMLERİ</t>
  </si>
  <si>
    <t>Sigorta Teknik Karşılıkları (Net)</t>
  </si>
  <si>
    <t xml:space="preserve">XII. </t>
  </si>
  <si>
    <t>Diğer Menkul Değerler</t>
  </si>
  <si>
    <t>Takipteki Krediler</t>
  </si>
  <si>
    <t>Özel Karşılıklar (-)</t>
  </si>
  <si>
    <t>FAKTORİNG ALACAKLARI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</si>
  <si>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</si>
  <si>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</si>
  <si>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</si>
  <si>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</si>
  <si>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</si>
  <si>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Yedekleri</t>
  </si>
  <si>
    <t>Yasal Yedekler</t>
  </si>
  <si>
    <t>Statü Yedekleri</t>
  </si>
  <si>
    <t>Olağanüstü Yedekler</t>
  </si>
  <si>
    <t>Diğer Kâr Yedekleri</t>
  </si>
  <si>
    <t>DİĞER YABANCI KAYNAKLAR</t>
  </si>
  <si>
    <t xml:space="preserve">NAKİT DEĞERLER VE MERKEZ BANKASI </t>
  </si>
  <si>
    <t>Devlet Borçlanma Senetleri</t>
  </si>
  <si>
    <t>Menkul Değerlerden Alınan Faizler</t>
  </si>
  <si>
    <t>Zorunlu Karşılıklardan Alınan Faizler</t>
  </si>
  <si>
    <t>Kâr veya Zarar</t>
  </si>
  <si>
    <t>6.3</t>
  </si>
  <si>
    <t>8.1</t>
  </si>
  <si>
    <t>8.2</t>
  </si>
  <si>
    <t>15.1</t>
  </si>
  <si>
    <t>15.2</t>
  </si>
  <si>
    <t>TP</t>
  </si>
  <si>
    <t>YP</t>
  </si>
  <si>
    <t xml:space="preserve">Toplam </t>
  </si>
  <si>
    <t xml:space="preserve">CARİ DÖNEM </t>
  </si>
  <si>
    <t xml:space="preserve">ÖNCEKİ DÖNEM </t>
  </si>
  <si>
    <t>SERMAYE BENZERİ KREDİLER</t>
  </si>
  <si>
    <t>Genel Karşılıklar</t>
  </si>
  <si>
    <t>FAKTORİNG BORÇLARI</t>
  </si>
  <si>
    <t xml:space="preserve">İHRAÇ EDİLEN MENKUL KIYMETLER (Net)  </t>
  </si>
  <si>
    <t xml:space="preserve">MADDİ DURAN VARLIKLAR (Net) </t>
  </si>
  <si>
    <t>MADDİ OLMAYAN DURAN VARLIKLAR (Net)</t>
  </si>
  <si>
    <t>3.1.3</t>
  </si>
  <si>
    <t>İhraç Edilen Menkul Kıymetlere Verilen Faizler</t>
  </si>
  <si>
    <t>NET PARASAL POZİSYON KÂRI/ZARARI</t>
  </si>
  <si>
    <t>Cari Vergi Karşılığı</t>
  </si>
  <si>
    <t>TOPLAM</t>
  </si>
  <si>
    <t>A. BİLANÇO DIŞI YÜKÜMLÜLÜKLER (I+II+III)</t>
  </si>
  <si>
    <t>GARANTİ ve KEFALETLER</t>
  </si>
  <si>
    <t>1.1.</t>
  </si>
  <si>
    <t>Teminat Mektupları</t>
  </si>
  <si>
    <t>1.1.1.</t>
  </si>
  <si>
    <t>Devlet İhale Kanunu Kapsamına Girenler</t>
  </si>
  <si>
    <t>1.1.2.</t>
  </si>
  <si>
    <t>Dış Ticaret İşlemleri Dolayısıyla Verilenler</t>
  </si>
  <si>
    <t>1.1.3.</t>
  </si>
  <si>
    <t>Diğer Teminat Mektupları</t>
  </si>
  <si>
    <t>1.2.</t>
  </si>
  <si>
    <t>Banka Kredileri</t>
  </si>
  <si>
    <t>1.2.1.</t>
  </si>
  <si>
    <t>İthalat Kabul Kredileri</t>
  </si>
  <si>
    <t>1.2.2.</t>
  </si>
  <si>
    <t>Diğer Banka Kabulleri</t>
  </si>
  <si>
    <t>1.3.</t>
  </si>
  <si>
    <t>Akreditifler</t>
  </si>
  <si>
    <t>1.3.1.</t>
  </si>
  <si>
    <t>Belgeli Akreditifler</t>
  </si>
  <si>
    <t>1.3.2.</t>
  </si>
  <si>
    <t>Diğer Akreditifler</t>
  </si>
  <si>
    <t>1.4.</t>
  </si>
  <si>
    <t>Garanti Verilen Prefinansmanlar</t>
  </si>
  <si>
    <t>1.5.</t>
  </si>
  <si>
    <t>Cirolar</t>
  </si>
  <si>
    <t>1.5.1.</t>
  </si>
  <si>
    <t>T.C. Merkez Bankasına Cirolar</t>
  </si>
  <si>
    <t>1.5.2.</t>
  </si>
  <si>
    <t>Diğer Cirolar</t>
  </si>
  <si>
    <t>1.6.</t>
  </si>
  <si>
    <t xml:space="preserve">Menkul Kıy. İh. Satın Alma Garantilerimizden </t>
  </si>
  <si>
    <t>1.7.</t>
  </si>
  <si>
    <t xml:space="preserve">Faktoring Garantilerinden </t>
  </si>
  <si>
    <t>1.8.</t>
  </si>
  <si>
    <t>Diğer Garantilerimizden</t>
  </si>
  <si>
    <t>1.9.</t>
  </si>
  <si>
    <t>Diğer Kefaletlerimizden</t>
  </si>
  <si>
    <t>TAAHHÜTLER</t>
  </si>
  <si>
    <t>2.1.</t>
  </si>
  <si>
    <t>Cayılamaz Taahhütler</t>
  </si>
  <si>
    <t>2.1.1.</t>
  </si>
  <si>
    <t>2.1.2.</t>
  </si>
  <si>
    <t>2.1.3.</t>
  </si>
  <si>
    <t xml:space="preserve">İştir. ve Bağ. Ort. Ser. İşt. Taahhütleri </t>
  </si>
  <si>
    <t>2.1.4.</t>
  </si>
  <si>
    <t>Kul. Gar. Kredi Tahsis Taahhütleri</t>
  </si>
  <si>
    <t>2.1.5.</t>
  </si>
  <si>
    <t>Men. Kıy. İhr. Aracılık Taahhütleri</t>
  </si>
  <si>
    <t>2.1.6.</t>
  </si>
  <si>
    <t>Zorunlu Karşılık Ödeme Taahhüdü</t>
  </si>
  <si>
    <t>2.1.7.</t>
  </si>
  <si>
    <t>2.1.8.</t>
  </si>
  <si>
    <t>İhracat Taahhütlerinden Kaynaklanan Vergi ve Fon Yükümlülükleri</t>
  </si>
  <si>
    <t>2.1.9.</t>
  </si>
  <si>
    <t>Kredi Kartı Harcama Limit Taahhütleri</t>
  </si>
  <si>
    <t>2.1.10.</t>
  </si>
  <si>
    <t>Açığa Menkul Kıymet Satış Taahhütlerinden Alacaklar</t>
  </si>
  <si>
    <t>2.1.11.</t>
  </si>
  <si>
    <t>Açığa Menkul Kıymet Satış Taahhütlerinden Borçlar</t>
  </si>
  <si>
    <t>2.1.12.</t>
  </si>
  <si>
    <t>Diğer Cayılamaz Taahhütler</t>
  </si>
  <si>
    <t>2.2.</t>
  </si>
  <si>
    <t>Cayılabilir Taahhütler</t>
  </si>
  <si>
    <t>2.2.1.</t>
  </si>
  <si>
    <t>Cayılabilir Kredi Tahsis Taahhütleri</t>
  </si>
  <si>
    <t>2.2.2.</t>
  </si>
  <si>
    <t>Diğer Cayılabilir Taahhütler</t>
  </si>
  <si>
    <t>TÜREV FİNANSAL ARAÇLAR</t>
  </si>
  <si>
    <t>Vadeli Döviz Alım-Satım İşlemleri</t>
  </si>
  <si>
    <t>Para ve Faiz Swap İşlemleri</t>
  </si>
  <si>
    <t>Para, Faiz ve Menkul Değer Opsiyonları</t>
  </si>
  <si>
    <t>Futures Para İşlemleri</t>
  </si>
  <si>
    <t>Futures Faiz Alım-Satım İşlemleri</t>
  </si>
  <si>
    <t>B. EMANET VE REHİNLİ KIYMETLER (IV+V+VI)</t>
  </si>
  <si>
    <t>EMANET KIYMETLER</t>
  </si>
  <si>
    <t>4.1.</t>
  </si>
  <si>
    <t>Müşteri Fon ve Portföy Mevcutları</t>
  </si>
  <si>
    <t>4.2.</t>
  </si>
  <si>
    <t>Emanete Alınan Menkul Değerler</t>
  </si>
  <si>
    <t>4.3.</t>
  </si>
  <si>
    <t>Tahsile Alınan Çekler</t>
  </si>
  <si>
    <t>4.4.</t>
  </si>
  <si>
    <t>Tahsile Alınan Ticari Senetler</t>
  </si>
  <si>
    <t>4.5.</t>
  </si>
  <si>
    <t>Tahsile Alınan Diğer Kıymetler</t>
  </si>
  <si>
    <t>4.6.</t>
  </si>
  <si>
    <t>İhracına Aracı Olunan Kıymetler</t>
  </si>
  <si>
    <t>4.7.</t>
  </si>
  <si>
    <t>Diğer Emanet Kıymetler</t>
  </si>
  <si>
    <t>4.8.</t>
  </si>
  <si>
    <t>Emanet Kıymet Alanlar</t>
  </si>
  <si>
    <t>REHİNLİ KIYMETLER</t>
  </si>
  <si>
    <t>5.1.</t>
  </si>
  <si>
    <t>Menkul Kıymetler</t>
  </si>
  <si>
    <t>5.2.</t>
  </si>
  <si>
    <t>Teminat Senetleri</t>
  </si>
  <si>
    <t>5.3.</t>
  </si>
  <si>
    <t>Emtia</t>
  </si>
  <si>
    <t>5.4.</t>
  </si>
  <si>
    <t>Varant</t>
  </si>
  <si>
    <t>5.5.</t>
  </si>
  <si>
    <t>Gayrimenkul</t>
  </si>
  <si>
    <t>5.6.</t>
  </si>
  <si>
    <t>Diğer Rehinli Kıymetler</t>
  </si>
  <si>
    <t>5.7.</t>
  </si>
  <si>
    <t>Rehinli Kıymet Alanlar</t>
  </si>
  <si>
    <t>KABUL EDİLEN AVALLER VE KEFALETLER</t>
  </si>
  <si>
    <t>BİLANÇO DIŞI HESAPLAR TOPLAMI (A+B)</t>
  </si>
  <si>
    <t xml:space="preserve">Diğer </t>
  </si>
  <si>
    <t>5.3</t>
  </si>
  <si>
    <t>NET FAALİYET KÂRI/ZARARI (VIII-IX-X)</t>
  </si>
  <si>
    <t>18.1</t>
  </si>
  <si>
    <t>18.2</t>
  </si>
  <si>
    <t xml:space="preserve">İŞTİRAKLER (Net)  </t>
  </si>
  <si>
    <t>10.1</t>
  </si>
  <si>
    <t>10.2</t>
  </si>
  <si>
    <t>12.1</t>
  </si>
  <si>
    <t>Mali Ortaklıklar</t>
  </si>
  <si>
    <t>Mali Olmayan Ortaklıklar</t>
  </si>
  <si>
    <t>12.2</t>
  </si>
  <si>
    <t xml:space="preserve">Konsolide Edilmeyenler </t>
  </si>
  <si>
    <t>2.2.1</t>
  </si>
  <si>
    <t>2.2.2</t>
  </si>
  <si>
    <t>2.2.3</t>
  </si>
  <si>
    <t>Sermayede Payı Temsil Eden Menkul Değerler</t>
  </si>
  <si>
    <t>9.2.1</t>
  </si>
  <si>
    <t>9.2.2</t>
  </si>
  <si>
    <t>11.2.1</t>
  </si>
  <si>
    <t>11.2.2</t>
  </si>
  <si>
    <t>Cari Vergi Varlığı</t>
  </si>
  <si>
    <t>Ertelenmiş Vergi Varlığı</t>
  </si>
  <si>
    <t xml:space="preserve">VERGİ VARLIĞI </t>
  </si>
  <si>
    <t>Yurtdışındaki Net Yatırım Riskinden Korunma Amaçlılar</t>
  </si>
  <si>
    <t xml:space="preserve">BAĞLI ORTAKLIKLAR  (Net) </t>
  </si>
  <si>
    <t>Konsolide Edilmeyen Mali Ortaklıklar</t>
  </si>
  <si>
    <t>Konsolide Edilmeyen Mali Olmayan Ortaklıklar</t>
  </si>
  <si>
    <t>Gerçeğe Uygun Değer Riskinden Korunma Amaçlılar</t>
  </si>
  <si>
    <t>Nakit Akış Riskinden Korunma Amaçlılar</t>
  </si>
  <si>
    <t>Alım Satım Amaçlı Türev Finansal Varlıklar</t>
  </si>
  <si>
    <t>12.3</t>
  </si>
  <si>
    <t>Yeniden Yapılanma Karşılığı</t>
  </si>
  <si>
    <t>VERGİ BORCU</t>
  </si>
  <si>
    <t>Cari Vergi Borcu</t>
  </si>
  <si>
    <t>Ertelenmiş Vergi Borcu</t>
  </si>
  <si>
    <t>Riskten Korunma Fonları (Etkin kısım)</t>
  </si>
  <si>
    <t>Riskten Korunma Amaçlı Türev Finansal Araçlar</t>
  </si>
  <si>
    <t>Gerçeğe Uygun Değer Riskinden Korunma Amaçlı İşlemler</t>
  </si>
  <si>
    <t>Nakit Akış Riskinden Korunma Amaçlı İşlemler</t>
  </si>
  <si>
    <t>Alım Satım Amaçlı İşlemler</t>
  </si>
  <si>
    <t>Yurtdışındaki Net Yatırım Riskinden Korunma Amaçlı İşlemler</t>
  </si>
  <si>
    <t>3.2.2.1</t>
  </si>
  <si>
    <t>3.2.2.2</t>
  </si>
  <si>
    <t>3.2.3.1</t>
  </si>
  <si>
    <t>3.2.3.2</t>
  </si>
  <si>
    <t>3.2.3.3</t>
  </si>
  <si>
    <t>Finansal Kiralama Gelirleri</t>
  </si>
  <si>
    <t>ÖZKAYNAK YÖNTEMİ UYGULANAN ORTAKLIKLARDAN KÂR/ZARAR</t>
  </si>
  <si>
    <t xml:space="preserve">XI. </t>
  </si>
  <si>
    <t>11.3</t>
  </si>
  <si>
    <t>12.4</t>
  </si>
  <si>
    <t>12.5</t>
  </si>
  <si>
    <t>14.1</t>
  </si>
  <si>
    <t>14.2</t>
  </si>
  <si>
    <t>16.1</t>
  </si>
  <si>
    <t>16.2</t>
  </si>
  <si>
    <t>16.3</t>
  </si>
  <si>
    <t>16.3.1</t>
  </si>
  <si>
    <t>16.3.2</t>
  </si>
  <si>
    <t>16.3.3</t>
  </si>
  <si>
    <t>16.3.4</t>
  </si>
  <si>
    <t>16.4</t>
  </si>
  <si>
    <t>16.4.1</t>
  </si>
  <si>
    <t>16.4.2</t>
  </si>
  <si>
    <t>DİĞER FAALİYET GİDERLERİ (-)</t>
  </si>
  <si>
    <t>10.3</t>
  </si>
  <si>
    <t>10.4</t>
  </si>
  <si>
    <t>Faaliyet Kiralaması Alacakları</t>
  </si>
  <si>
    <t>Faaliyet Kiralaması Borçları</t>
  </si>
  <si>
    <t>(1), (3)</t>
  </si>
  <si>
    <t>RİSKTEN KORUNMA AMAÇLI TÜREV FİNANSAL VARLIKLAR</t>
  </si>
  <si>
    <t>Krediler</t>
  </si>
  <si>
    <t>13.1</t>
  </si>
  <si>
    <t>13.2</t>
  </si>
  <si>
    <t>13.3</t>
  </si>
  <si>
    <t>Mali Olmayan İştirakler</t>
  </si>
  <si>
    <t>Mali İştirakler</t>
  </si>
  <si>
    <t>Kazanılmamış Gelirler (-)</t>
  </si>
  <si>
    <t>3.2.1</t>
  </si>
  <si>
    <t>3.2.2</t>
  </si>
  <si>
    <t>Çalışan Hakları Karşılığı</t>
  </si>
  <si>
    <t>16.2.1</t>
  </si>
  <si>
    <t>16.2.2</t>
  </si>
  <si>
    <t>16.2.3</t>
  </si>
  <si>
    <t>16.2.4</t>
  </si>
  <si>
    <t>16.2.5</t>
  </si>
  <si>
    <t>16.2.6</t>
  </si>
  <si>
    <t>16.2.7</t>
  </si>
  <si>
    <t>16.2.8</t>
  </si>
  <si>
    <t>16.2.9</t>
  </si>
  <si>
    <t>Vadeli Döviz Alım İşlemleri</t>
  </si>
  <si>
    <t>Vadeli Döviz Satım İşlemleri</t>
  </si>
  <si>
    <t>Swap Para Alım İşlemleri</t>
  </si>
  <si>
    <t>Swap Para Satım İşlemleri</t>
  </si>
  <si>
    <t>Swap Faiz Alım İşlemleri</t>
  </si>
  <si>
    <t>Swap Faiz Satım İşlemleri</t>
  </si>
  <si>
    <t>Para Alım Opsiyonları</t>
  </si>
  <si>
    <t>Para Satım Opsiyonları</t>
  </si>
  <si>
    <t>Faiz Alım Opsiyonları</t>
  </si>
  <si>
    <t>Faiz Satım Opsiyonları</t>
  </si>
  <si>
    <t>Menkul Değerler Alım Opsiyonları</t>
  </si>
  <si>
    <t>Menkul Değerler Satım Opsiyonları</t>
  </si>
  <si>
    <t>Futures Para Alım İşlemleri</t>
  </si>
  <si>
    <t>Futures Para Satım İşlemleri</t>
  </si>
  <si>
    <t>Futures Faiz Alım İşlemleri</t>
  </si>
  <si>
    <t>Futures Faiz Satım İşlemleri</t>
  </si>
  <si>
    <t>3.2.1.1</t>
  </si>
  <si>
    <t>3.2.1.2</t>
  </si>
  <si>
    <t>3.2.2.3</t>
  </si>
  <si>
    <t>3.2.2.4</t>
  </si>
  <si>
    <t>3.2.3</t>
  </si>
  <si>
    <t>3.2.3.4</t>
  </si>
  <si>
    <t>3.2.3.5</t>
  </si>
  <si>
    <t>3.2.3.6</t>
  </si>
  <si>
    <t>3.2.4</t>
  </si>
  <si>
    <t>3.2.4.1</t>
  </si>
  <si>
    <t>3.2.4.2</t>
  </si>
  <si>
    <t>3.2.5</t>
  </si>
  <si>
    <t>3.2.5.1</t>
  </si>
  <si>
    <t>3.2.5.2</t>
  </si>
  <si>
    <t>3.2.6</t>
  </si>
  <si>
    <t>TİCARİ KÂR / ZARAR (Net)</t>
  </si>
  <si>
    <t xml:space="preserve">Sermaye Piyasası İşlemleri Kârı/Zararı </t>
  </si>
  <si>
    <t xml:space="preserve">Kambiyo İşlemleri Kârı/Zararı </t>
  </si>
  <si>
    <t>KREDİ VE DİĞER ALACAKLAR DEĞER DÜŞÜŞ KARŞILIĞI (-)</t>
  </si>
  <si>
    <t>Alım Satım Amaçlı Finansal Varlıklar</t>
  </si>
  <si>
    <t xml:space="preserve">SATILMAYA HAZIR FİNANSAL VARLIKLAR (Net)  </t>
  </si>
  <si>
    <t>PARA PİYASALARINDAN ALACAKLAR</t>
  </si>
  <si>
    <t>Bankalararası Para Piyasasından Alacaklar</t>
  </si>
  <si>
    <t>İMKB Takasbank Piyasasından Alacaklar</t>
  </si>
  <si>
    <t xml:space="preserve">Ters Repo İşlemlerinden Alacaklar </t>
  </si>
  <si>
    <t>ALINAN KREDİLER</t>
  </si>
  <si>
    <t>PARA PİYASALARINA BORÇLAR</t>
  </si>
  <si>
    <t xml:space="preserve">Repo İşlemlerinden Sağlanan Fonlar </t>
  </si>
  <si>
    <t>Para Piyasası İşlemlerinden Alınan Faizler</t>
  </si>
  <si>
    <t>Bankalardan Alınan Faizler</t>
  </si>
  <si>
    <t>1.5.1</t>
  </si>
  <si>
    <t>1.5.2</t>
  </si>
  <si>
    <t>1.5.3</t>
  </si>
  <si>
    <t>1.5.4</t>
  </si>
  <si>
    <t>1.6</t>
  </si>
  <si>
    <t>1.7</t>
  </si>
  <si>
    <t xml:space="preserve">Para Piyasası İşlemlerine Verilen Faizler </t>
  </si>
  <si>
    <t xml:space="preserve">Kullanılan Kredilere Verilen Faizler </t>
  </si>
  <si>
    <t>VADEYE KADAR ELDE TUTULACAK YATIRIMLAR (Net)</t>
  </si>
  <si>
    <t>ALIM SATIM AMAÇLI TÜREV FİNANSAL BORÇLAR</t>
  </si>
  <si>
    <t>RİSKTEN KORUNMA AMAÇLI TÜREV FİNANSAL BORÇLAR</t>
  </si>
  <si>
    <t>Vadeye Kadar Elde Tutulacak Yatırımlardan</t>
  </si>
  <si>
    <t xml:space="preserve">Satılmaya Hazır Finansal Varlıklardan </t>
  </si>
  <si>
    <t xml:space="preserve">Alım Satım Amaçlı  Finansal Varlıklardan </t>
  </si>
  <si>
    <t>Özkaynak Yöntemine Göre Muhasebeleştirilenler</t>
  </si>
  <si>
    <t xml:space="preserve">BANKALAR </t>
  </si>
  <si>
    <t>2.1.13.</t>
  </si>
  <si>
    <t>Gerçeğe Uygun Değer Farkı Kar/Zarara Yansıtılan Olarak Sınıflandırılan FV</t>
  </si>
  <si>
    <t>KİRALAMA İŞLEMLERİNDEN ALACAKLAR</t>
  </si>
  <si>
    <t xml:space="preserve">Satış Amaçlı </t>
  </si>
  <si>
    <t>Durdurulan Faaliyetlere İlişkin</t>
  </si>
  <si>
    <t>SATIŞ AMAÇLI ELDE TUTULAN VE DURDURULAN FAALİYETLERE İLİŞKİN DURAN VARLIK BORÇLARI (Net)</t>
  </si>
  <si>
    <t>Satış Amaçlı Elde Tutulan ve Durdurulan Faaliyetlere İlişkin Duran Varlıkların Birikmiş Değerleme Farkları</t>
  </si>
  <si>
    <t>Kredi Kartları ve Bankacılık Hizmetlerine İlişkin Promosyon Uyg. Taah.</t>
  </si>
  <si>
    <t>SÜRDÜRÜLEN FAALİYETLER VERGİ KARŞILIĞI (±)</t>
  </si>
  <si>
    <t>DURDURULAN FAALİYETLERDEN GELİRLER</t>
  </si>
  <si>
    <t>Satış Amaçlı Elde Tutulan Duran Varlık Gelirleri</t>
  </si>
  <si>
    <t>Diğer Durdurulan Faaliyet Gelirleri</t>
  </si>
  <si>
    <t>DURDURULAN FAALİYETLERDEN GİDERLER (-)</t>
  </si>
  <si>
    <t>Satış Amaçlı Elde Tutulan Duran Varlık Giderleri</t>
  </si>
  <si>
    <t>Diğer Durdurulan Faaliyet Giderleri</t>
  </si>
  <si>
    <t>DURDURULAN FAALİYETLER VERGİ KARŞILIĞI (±)</t>
  </si>
  <si>
    <t>SÜRDÜRÜLEN FAALİYETLER VERGİ ÖNCESİ K/Z (XI+...+XIV)</t>
  </si>
  <si>
    <t>SÜRDÜRÜLEN FAALİYETLER DÖNEM NET K/Z (XV±XVI)</t>
  </si>
  <si>
    <t>18.3</t>
  </si>
  <si>
    <t>XIX.</t>
  </si>
  <si>
    <t>19.1</t>
  </si>
  <si>
    <t>19.2</t>
  </si>
  <si>
    <t>19.3</t>
  </si>
  <si>
    <t>XX.</t>
  </si>
  <si>
    <t>DURDURULAN FAALİYETLER VERGİ ÖNCESİ K/Z (XVIII-XIX)</t>
  </si>
  <si>
    <t>XXI.</t>
  </si>
  <si>
    <t>21.1</t>
  </si>
  <si>
    <t>21.2</t>
  </si>
  <si>
    <t>XXII.</t>
  </si>
  <si>
    <t>XXIII.</t>
  </si>
  <si>
    <t>DURDURULAN FAALİYETLER DÖNEM NET K/Z (XX±XXI)</t>
  </si>
  <si>
    <t>NET DÖNEM KARI/ZARARI (XVII+XXII)</t>
  </si>
  <si>
    <t>Menkul Değerler Değerleme Farkları</t>
  </si>
  <si>
    <t>SATIŞ AMAÇLI ELDE TUTULAN VE DURDURULAN FAALİYETLERE İLİŞKİN DURAN VARLIKLAR (Net)</t>
  </si>
  <si>
    <t>Bankalararası Para Piyasalarına Borçlar</t>
  </si>
  <si>
    <t>İMKB Takasbank Piyasasına Borçlar</t>
  </si>
  <si>
    <t>KİRALAMA İŞLEMLERİNDEN BORÇLAR</t>
  </si>
  <si>
    <t>Maddi Olmayan Duran Varlıklar Yeniden Değerleme Farkları</t>
  </si>
  <si>
    <t xml:space="preserve">Maddi Duran Varlıklar Yeniden Değerleme Farkları </t>
  </si>
  <si>
    <t>Dönem Net Kâr/ Zararı</t>
  </si>
  <si>
    <t>Geçmiş Yıllar Kâr/ Zararı</t>
  </si>
  <si>
    <t>Vadeli Aktif Değerler Alım Satım Taahhütleri</t>
  </si>
  <si>
    <t>Vadeli Mevduat Alım Satım Taahhütleri</t>
  </si>
  <si>
    <t>Çekler İçin Ödeme Taahhütleri</t>
  </si>
  <si>
    <t>Gerçeğe Uygun Değer Farkı Kar/ Zarara Yansıtılan Olarak Sınıflandırılan FV</t>
  </si>
  <si>
    <t>Gayri Nakdi Kredilere</t>
  </si>
  <si>
    <t xml:space="preserve">Bankanın Dahil Olduğu Risk Grubuna Kullandırılan Krediler </t>
  </si>
  <si>
    <t>6.1.1</t>
  </si>
  <si>
    <t>6.1.2</t>
  </si>
  <si>
    <t xml:space="preserve">BİRLİKTE KONTROL EDİLEN ORTAKLIKLAR (İŞ ORTAKLIKLARI) (Net)  </t>
  </si>
  <si>
    <t>İştirakler, Bağlı Ort. ve Birlikte Kontrol Edilen Ort. (İş Ort.) Bedelsiz Hisse Senetleri</t>
  </si>
  <si>
    <t>YATIRIM AMAÇLI GAYRİMENKULLER (Net)</t>
  </si>
  <si>
    <t>(17)</t>
  </si>
  <si>
    <t>Yatırım Amaçlı Gayrimenkuller Yeniden Değerleme Farkları</t>
  </si>
  <si>
    <t>16.2.10</t>
  </si>
  <si>
    <t>Müstakriz Fonları</t>
  </si>
  <si>
    <t>Bankanın Dahil Olduğu Risk Grubunun Mevduatı</t>
  </si>
  <si>
    <t>NET FAİZ GELİRİ/GİDERİ (I - II)</t>
  </si>
  <si>
    <t xml:space="preserve">FAALİYET GELİRLERİ/GİDERLERİ TOPLAMI (III+IV+V+VI+VII) </t>
  </si>
  <si>
    <t>NET ÜCRET VE KOMİSYON GELİRLERİ/GİDERLERİ</t>
  </si>
  <si>
    <t>Ertelenmiş Vergi Karşılığı</t>
  </si>
  <si>
    <t>İştirak, Bağlı Ortaklık ve Birlikte Kontrol Edilen Ortaklıklar (İş Ort.) Satış Karları</t>
  </si>
  <si>
    <t>İştirak, Bağlı Ortaklık ve Birlikte Kontrol Edilen Ortaklıklar (İş Ort.) Satış Zararları</t>
  </si>
  <si>
    <t>BİRLEŞME İŞLEMİ SONRASINDA GELİR OLARAK KAYDEDİLEN FAZLALIK TUTARI</t>
  </si>
  <si>
    <t>GERÇEĞE UYGUN DEĞER FARKI KAR/ZARARA YANSITILAN FV (Net)</t>
  </si>
  <si>
    <t>2.1.4</t>
  </si>
  <si>
    <t>BİN TÜRK LİRASI</t>
  </si>
  <si>
    <t>2.2.4</t>
  </si>
  <si>
    <t>KREDİLER VE ALACAKLAR</t>
  </si>
  <si>
    <t>Krediler ve Alacaklar</t>
  </si>
  <si>
    <t>6.1.3</t>
  </si>
  <si>
    <t>Türev Finansal İşlemlerden Kâr/Zarar</t>
  </si>
  <si>
    <t xml:space="preserve">              BİN TÜRK LİRASI</t>
  </si>
  <si>
    <t xml:space="preserve">       BİN TÜRK LİRASI</t>
  </si>
  <si>
    <t xml:space="preserve"> </t>
  </si>
  <si>
    <t>ÖZKAYNAKLARDA MUHASEBELEŞTİRİLEN GELİR GİDER KALEMLERİ</t>
  </si>
  <si>
    <t>I. MENKUL DEĞERLER DEĞERLEME FARKLARINA SATILMAYA HAZIR FİNANSAL VARLIKLARDAN EKLENEN</t>
  </si>
  <si>
    <t xml:space="preserve">II. MADDİ DURAN VARLIKLAR YENİDEN DEĞERLEME FARKLARI </t>
  </si>
  <si>
    <t xml:space="preserve">III. MADDİ OLMAYAN DURAN VARLIKLAR YENİDEN DEĞERLEME FARKLARI </t>
  </si>
  <si>
    <t>IV. YABANCI PARA İŞLEMLER İÇİN  KUR ÇEVRİM FARKLARI</t>
  </si>
  <si>
    <t>V. NAKİT AKIŞ RİSKİNDEN KORUNMA AMAÇLI TÜREV FİNANSAL VARLIKLARA İLİŞKİN KÂR/ZARAR (Gerçeğe Uygun Değer Değişikliklerinin Etkin Kısmı)</t>
  </si>
  <si>
    <t>VI. YURTDIŞINDAKİ NET YATIRIM RİSKİNDEN KORUNMA AMAÇLI TÜREV FİNANSAL VARLIKLARA İLİŞKİN KÂR/ZARAR (Gerçeğe Uygun Değer Değişikliklerinin Etkin Kısmı)</t>
  </si>
  <si>
    <t>VII. MUHASEBE POLİTİKASINDA YAPILAN DEĞİŞİKLİKLER İLE HATALARIN DÜZELTİLMESİNİN ETKİSİ</t>
  </si>
  <si>
    <t>VIII. TMS UYARINCA ÖZKAYNAKLARDA MUHASEBELEŞTİRİLEN DİĞER GELİR GİDER UNSURLARI</t>
  </si>
  <si>
    <t>IX. DEĞERLEME FARKLARINA AİT ERTELENMİŞ VERGİ</t>
  </si>
  <si>
    <t>X. DOĞRUDAN ÖZKAYNAK ALTINDA MUHASEBELEŞTİRİLEN NET GELİR/GİDER (I+II+…+IX)</t>
  </si>
  <si>
    <t>XI. DÖNEM KÂRI/ZARARI</t>
  </si>
  <si>
    <t xml:space="preserve">11.1.Menkul Değerlerin Gerçeğe Uygun Değerindeki Net Değişme (Kar-Zarara Transfer) </t>
  </si>
  <si>
    <t xml:space="preserve">11.2.Nakit Akış Riskinden Korunma Amaçlı Türev Finansal Varlıklardan Yeniden Sınıflandırılan ve Gelir Tablosunda Gösterilen Kısım </t>
  </si>
  <si>
    <t xml:space="preserve">11.3.Yurtdışındaki Net Yatırım Riskinden Korunma Amaçlı Yeniden Sınıflandırılan ve Gelir Tablosunda Gösterilen Kısım </t>
  </si>
  <si>
    <t>11.4.Diğer</t>
  </si>
  <si>
    <t>XII. DÖNEME İLİŞKİN MUHASEBELEŞTİRİLEN TOPLAM KÂR/ZARAR (X±XI)</t>
  </si>
  <si>
    <t>ÖZKAYNAK KALEMLERİNDEKİ DEĞİŞİKLİKLER</t>
  </si>
  <si>
    <t xml:space="preserve">Ödenmiş </t>
  </si>
  <si>
    <t xml:space="preserve">Hisse Senedi </t>
  </si>
  <si>
    <t xml:space="preserve">Yasal Yedek </t>
  </si>
  <si>
    <t xml:space="preserve">Statü </t>
  </si>
  <si>
    <t>Olağanüstü</t>
  </si>
  <si>
    <t>Dönem Net</t>
  </si>
  <si>
    <t>Geçmiş Dönem</t>
  </si>
  <si>
    <t>Menkul Değer.</t>
  </si>
  <si>
    <t>Maddi ve Maddi Olm.</t>
  </si>
  <si>
    <t>Ortaklıklardan Bedelsiz</t>
  </si>
  <si>
    <t xml:space="preserve">Riskten Korunma </t>
  </si>
  <si>
    <t>Satış A./Durdurulan F.</t>
  </si>
  <si>
    <t>Sermaye</t>
  </si>
  <si>
    <t>Enf.Düzeltme Farkı</t>
  </si>
  <si>
    <t>İhraç Primleri</t>
  </si>
  <si>
    <t>İptal Kârları</t>
  </si>
  <si>
    <t>Akçeler</t>
  </si>
  <si>
    <t>Yedekleri</t>
  </si>
  <si>
    <t>Yedek Akçe</t>
  </si>
  <si>
    <t>Kârı / (Zararı)</t>
  </si>
  <si>
    <t>Duran Varlık YDF</t>
  </si>
  <si>
    <t>Hisse Senetleri</t>
  </si>
  <si>
    <t>Fonları</t>
  </si>
  <si>
    <t>İlişkin Dur. V. Bir. Değ. F.</t>
  </si>
  <si>
    <t>Özkaynak</t>
  </si>
  <si>
    <t>I. Dönem Başı Bakiyesi</t>
  </si>
  <si>
    <t>II. TMS 8 Uyarınca Yapılan Düzeltmeler</t>
  </si>
  <si>
    <t xml:space="preserve">2.1.Hataların Düzeltilmesinin Etkisi </t>
  </si>
  <si>
    <t>2.2.Muhasebe Politikasında Yapılan Değişikliklerin Etkisi</t>
  </si>
  <si>
    <t>III. Yeni Bakiye (I + II)</t>
  </si>
  <si>
    <t>Dönem İçindeki Değişimler</t>
  </si>
  <si>
    <t>IV. Birleşmeden Kaynaklanan Artış/Azalış</t>
  </si>
  <si>
    <t>V. Menkul Değerler Değerleme Farkları</t>
  </si>
  <si>
    <t>VI.Riskten Korunma Fonları (Etkin kısım)</t>
  </si>
  <si>
    <t>6.1.Nakit Akış Riskinden Korunma Amaçlı</t>
  </si>
  <si>
    <t>6.2.Yurtdışındaki Net Yatırım Riskinden Korunma Amaçlı</t>
  </si>
  <si>
    <t>VII. Maddi Duran Varlıklar Yeniden Değerleme Farkları</t>
  </si>
  <si>
    <t>VIII.Maddi Olmayan Duran Varlıklar Yeniden Değerleme Farkları</t>
  </si>
  <si>
    <t>IX. İştirakler, Bağlı Ort. ve Birlikte Kontrol Edilen Ort. (İş Ort.) Bedelsiz HS</t>
  </si>
  <si>
    <t xml:space="preserve">X. Kur Farkları </t>
  </si>
  <si>
    <t>XI. Varlıkların Elden Çıkarılmasından Kaynaklanan Değişiklik</t>
  </si>
  <si>
    <t>XII. Varlıkların Yeniden Sınıflandırılmasından Kaynaklanan Değişiklik</t>
  </si>
  <si>
    <t>XIII. İştirak Özkaynağındaki Değişikliklerin Banka Özkaynağına Etkisi</t>
  </si>
  <si>
    <t>XIV. Sermaye Artırımı</t>
  </si>
  <si>
    <t>14.1. Nakden</t>
  </si>
  <si>
    <t>14.2. İç Kaynaklardan</t>
  </si>
  <si>
    <t>XV. Hisse Senedi İhracı</t>
  </si>
  <si>
    <t>XVI. Hisse Senedi İptal Kârları</t>
  </si>
  <si>
    <t>XVII. Ödenmiş Sermaye Enflasyon Düzeltme Farkı</t>
  </si>
  <si>
    <t>XIX. Dönem Net Kârı veya Zararı</t>
  </si>
  <si>
    <t>XX. Kâr Dağıtımı</t>
  </si>
  <si>
    <t>20.1.Dağıtılan Temettü</t>
  </si>
  <si>
    <t>20.2.Yedeklere Aktarılan Tutarlar</t>
  </si>
  <si>
    <t xml:space="preserve">20.3.Diğer </t>
  </si>
  <si>
    <t>Dönem Sonu Bakiyesi (III+IV+V+...+XVIII+XIX+XX)</t>
  </si>
  <si>
    <t>II. Birleşmeden Kaynaklanan Artış/Azalış</t>
  </si>
  <si>
    <t>IV. Riskten Korunma Fonları (Etkin kısım)</t>
  </si>
  <si>
    <t>4.1.Nakit Akış Riskinden Korunma Amaçlı</t>
  </si>
  <si>
    <t>4.2.Yurtdışındaki Net Yatırım Riskinden Korunma Amaçlı</t>
  </si>
  <si>
    <t>V. Maddi Duran Varlıklar Yeniden Değerleme Farkları</t>
  </si>
  <si>
    <t>VI. Maddi Olmayan Duran Varlıklar Yeniden Değerleme Farkları</t>
  </si>
  <si>
    <t>VII. İştirakler, Bağlı Ort. ve Birlikte Kontrol Edilen Ort. (İş Ort.) Bedelsiz HS</t>
  </si>
  <si>
    <t xml:space="preserve">VIII. Kur Farkları </t>
  </si>
  <si>
    <t>IX. Varlıkların Elden Çıkarılmasından Kaynaklanan Değişiklik</t>
  </si>
  <si>
    <t>X. Varlıkların Yeniden Sınıflandırılmasından Kaynaklanan Değişiklik</t>
  </si>
  <si>
    <t>XI. İştirak Özkaynağındaki Değişikliklerin Banka Özkaynağına Etkisi</t>
  </si>
  <si>
    <t>XII. Sermaye Artırımı</t>
  </si>
  <si>
    <t>12.1.Nakden</t>
  </si>
  <si>
    <t>12.2.İç Kaynaklardan</t>
  </si>
  <si>
    <t>XIII. Hisse Senedi İhraç Primi</t>
  </si>
  <si>
    <t>XIV. Hisse Senedi İptal Karları</t>
  </si>
  <si>
    <t>XV. Ödenmiş Sermaye Enflasyon Düzeltme Farkı</t>
  </si>
  <si>
    <t>XVII. Dönem Net Kârı veya Zararı</t>
  </si>
  <si>
    <t>XVIII. Kâr Dağıtımı</t>
  </si>
  <si>
    <t>18.1.Dağıtılan Temettü</t>
  </si>
  <si>
    <t>18.2.Yedeklere Aktarılan Tutarlar</t>
  </si>
  <si>
    <t xml:space="preserve">18.3.Diğer </t>
  </si>
  <si>
    <t>Dönem Sonu Bakiyesi (I+II+III+...+XVI+XVII+XVIII)</t>
  </si>
  <si>
    <t>III. Menkul Değerler Değerleme Farkları</t>
  </si>
  <si>
    <t>XVI. Diğer</t>
  </si>
  <si>
    <t>Değerleme Farkı</t>
  </si>
  <si>
    <t>ÖZKAYNAKLAR</t>
  </si>
  <si>
    <t>Hisse Başına Kâr / Zarar</t>
  </si>
  <si>
    <t xml:space="preserve">  TÜRKİYE KALKINMA BANKASI A.Ş. KONSOLİDE OLMAYAN BİLANÇOSU (FİNANSAL DURUM TABLOSU)</t>
  </si>
  <si>
    <t>TÜRKİYE KALKINMA BANKASI A.Ş. KONSOLİDE OLMAYAN BİLANÇOSU (FİNANSAL DURUM TABLOSU)</t>
  </si>
  <si>
    <t>TÜRKİYE KALKINMA BANKASI A.Ş. KONSOLİDE OLMAYAN BİLANÇO DIŞI HESAPLAR</t>
  </si>
  <si>
    <t>TÜRKİYE KALKINMA BANKASI A.Ş. KONSOLİDE OLMAYAN GELİR TABLOSU</t>
  </si>
  <si>
    <t>TÜRKİYE KALKINMA BANKASI A.Ş. KONSOLİDE OLMAYAN ÖZKAYNAKLARDA MUHASEBELEŞTİRİLEN GELİR-GİDER KALEMLERİNE İLİŞKİN TABLO</t>
  </si>
  <si>
    <t>TÜRKİYE KALKINMA BANKASI A.Ş. KONSOLİDE OLMAYAN ÖZKAYNAK DEĞİŞİM TABLOSU</t>
  </si>
  <si>
    <t>BİN TÜRK LİRASI
BAĞIMSIZ SINIRLI DENETİMDEN GEÇMİŞ</t>
  </si>
  <si>
    <t>BAĞIMSIZ DENETİMDEN GEÇMİŞ</t>
  </si>
  <si>
    <t>I. Önceki Dönem Sonu Bakiyesi</t>
  </si>
  <si>
    <t xml:space="preserve">Yedekler </t>
  </si>
  <si>
    <t>(31/12/2010)</t>
  </si>
  <si>
    <t>-</t>
  </si>
  <si>
    <t>BAĞIMSIZ SINIRLI DENETİMDEN GEÇMİŞ</t>
  </si>
  <si>
    <t>Bağımsız Sınırlı Denetimden Geçmiş</t>
  </si>
  <si>
    <t>(30/06/2011)</t>
  </si>
  <si>
    <t>(01/01/2010-30/06/2010)</t>
  </si>
  <si>
    <t>(01/04/2010-30/06/2010)</t>
  </si>
  <si>
    <t>(01/01/2011-30/06/2011)</t>
  </si>
  <si>
    <t>(01/04/2011-30/06/2011)</t>
  </si>
  <si>
    <t>(30/06/2010)</t>
  </si>
  <si>
    <t>TÜRKİYE KALKINMA BANKASI A.Ş.</t>
  </si>
  <si>
    <t>KONSOLİDE OLMAYAN NAKİT AKIŞ TABLOSU</t>
  </si>
  <si>
    <t>A. BANKACILIK FAALİYETLERİNE İLİŞKİN NAKİT AKIMLARI</t>
  </si>
  <si>
    <t>1.1. Bankacılık Faaliyet Konusu Aktif ve Pasiflerdeki Değişim Öncesi Faaliyet Kârı(+)</t>
  </si>
  <si>
    <t>1.1.1.Alınan Faizler(+)</t>
  </si>
  <si>
    <t>1.1.2.Ödenen Faizler(-)</t>
  </si>
  <si>
    <t>1.1.3.Alınan Temettüler(+)</t>
  </si>
  <si>
    <t>1.1.4.Alınan Ücret ve Komisyonlar(+)</t>
  </si>
  <si>
    <t>1.1.5.Elde Edilen Diğer Kazançlar(+)</t>
  </si>
  <si>
    <t>1.1.6.Zarar Olarak Muhasebeleştirilen Donuk Alacaklardan Tahsilatlar(+)</t>
  </si>
  <si>
    <t>1.1.7.Personele ve Hizmet Tedarik Edenlere Yapılan Nakit Ödemeler(-)</t>
  </si>
  <si>
    <t>1.1.8.Ödenen Vergiler(-)</t>
  </si>
  <si>
    <t>1.1.9.Diğer(+/-)</t>
  </si>
  <si>
    <t>1.2. Bankacılık Faaliyetleri Konusu Aktif ve Pasiflerdeki Değişim</t>
  </si>
  <si>
    <t>1.2.1.Alım Satım Amaçlı Menkul Değerlerde Net Artış/Azalış(+/-)</t>
  </si>
  <si>
    <t>1.2.2.Gerçeğe Uygun Değer Farkı K/Z'a Yansıtılan Olarak Sınıflandırılan FV'larda Net (Artış) Azalış (+/-)</t>
  </si>
  <si>
    <t>1.2.3.Bankalar Hesabındaki Net Artış/Azalış(+/-)</t>
  </si>
  <si>
    <t>1.2.4.Kredilerdeki Net Artış/Azalış(+/-)</t>
  </si>
  <si>
    <t>1.2.5.Diğer Aktiflerde Net Artış/Azalış(+/-)</t>
  </si>
  <si>
    <t>1.2.6.Bankaların Mevduatlarında Net Artış (Azalış)(+/-)</t>
  </si>
  <si>
    <t>1.2.7.Diğer Mevduatlarda Net Artış (Azalış)(+/-)</t>
  </si>
  <si>
    <t>1.2.8.Alınan Kredilerdeki Net Artış (Azalış)(+/-)</t>
  </si>
  <si>
    <t>1.2.9.Vadesi Gelmiş Borçlarda Net Artış (Azalış)(+/-)</t>
  </si>
  <si>
    <t>1.2.10.Diğer Borçlarda Net Artış(Azalış)(+/-)</t>
  </si>
  <si>
    <t>I. Bankacılık Faaliyetlerinden Kaynaklanan Net Nakit Akımı(+/-)</t>
  </si>
  <si>
    <t>B. YATIRIM FAALİYETLERİNE İLİŞKİN NAKİT AKIMLARI</t>
  </si>
  <si>
    <t>II. Yatırım Faaliyetlerinden Kaynaklanan Net Nakit Akımı(+/-)</t>
  </si>
  <si>
    <t>2.1.İktisap Edilen İştirakler, Bağlı Ortaklık ve Birlikte Kontrol Edilen Ortaklıklar(-)</t>
  </si>
  <si>
    <t>2.2.Elden Çıkarılan İştirakler, Bağlı Ortaklık ve Birlikte Kontrol Edilen Ortaklıklar(+)</t>
  </si>
  <si>
    <t>2.3.Satın Alınan Menkuller ve Gayrimenkuller(-)</t>
  </si>
  <si>
    <t>2.4.Elden Çıkarılan Menkul ve Gayrimenkuller(+)</t>
  </si>
  <si>
    <t>2.5.Elde Edilen Satılmaya Hazır Finansal Varlıklar(-)</t>
  </si>
  <si>
    <t>2.6.Elden Çıkarılan Satılmaya Hazır Finansal Varlıklar(+)</t>
  </si>
  <si>
    <t>2.7.Satın Alınan Yatırım Amaçlı Menkul Değerler(-)</t>
  </si>
  <si>
    <t>2.8.Satılan Yatırım Amaçlı Menkul Değerler(+)</t>
  </si>
  <si>
    <t>2.9.Diğer (+/-)</t>
  </si>
  <si>
    <t>C. FİNANSMAN FAALİYETLERİNE İLİŞKİN NAKİT AKIMLARI</t>
  </si>
  <si>
    <t>III. Finansman Faaliyetlerinden Sağlanan Net Nakit(+/-)</t>
  </si>
  <si>
    <t>3.1.Krediler ve İhraç Edilen Menkul Değerlerden Sağlanan Nakit(+)</t>
  </si>
  <si>
    <t>3.2.Krediler ve İhraç Edilen Menkul Değerlerden Kaynaklanan Nakit Çıkışı(-)</t>
  </si>
  <si>
    <t>3.3.İhraç Edilen Sermaye Araçları(+)</t>
  </si>
  <si>
    <t>3.4.Temettü Ödemeleri(-)</t>
  </si>
  <si>
    <t>3.5.Finansal Kiralamaya İlişkin Ödemeler(-)</t>
  </si>
  <si>
    <t>3.6.Diğer(+/-)</t>
  </si>
  <si>
    <t>IV.Döviz Kurundaki Değişimin Nakit ve Nakde Eşdeğer Varlıklar Üzerindeki Etkisi(+/-)</t>
  </si>
  <si>
    <t>V. Nakit ve Nakde Eşdeğer Varlıklardaki Net Artış(I+II+III+IV)</t>
  </si>
  <si>
    <t>VI. Dönem Başındaki Nakit ve Nakde Eşdeğer Varlıklar(+)</t>
  </si>
  <si>
    <t>VII. Dönem Sonundaki Nakit ve Nakde Eşdeğer Varlıklar(V+VI)</t>
  </si>
</sst>
</file>

<file path=xl/styles.xml><?xml version="1.0" encoding="utf-8"?>
<styleSheet xmlns="http://schemas.openxmlformats.org/spreadsheetml/2006/main">
  <numFmts count="16">
    <numFmt numFmtId="6" formatCode="#,##0\ &quot;TL&quot;;[Red]\-#,##0\ &quot;TL&quot;"/>
    <numFmt numFmtId="43" formatCode="_-* #,##0.00\ _T_L_-;\-* #,##0.00\ _T_L_-;_-* &quot;-&quot;??\ _T_L_-;_-@_-"/>
    <numFmt numFmtId="164" formatCode="_-* #,##0.00\ _Y_T_L_-;\-* #,##0.00\ _Y_T_L_-;_-* &quot;-&quot;??\ _Y_T_L_-;_-@_-"/>
    <numFmt numFmtId="165" formatCode="_(* #,##0_);_(* \(#,##0\);_(* &quot;-&quot;_);_(@_)"/>
    <numFmt numFmtId="166" formatCode="_-* #,##0.00_-;\-* #,##0.00_-;_-* &quot;-&quot;??_-;_-@_-"/>
    <numFmt numFmtId="167" formatCode="#,##0\ ;\(#,##0\);_-* &quot;-&quot;_-;_-@_-"/>
    <numFmt numFmtId="168" formatCode="_ * #,##0_ ;_ * \-#,##0_ ;_ * &quot;-&quot;_ ;_ @_ "/>
    <numFmt numFmtId="169" formatCode="_(* #,##0_);_(* \(#,##0\);_(* &quot;-&quot;??_);_(@_)"/>
    <numFmt numFmtId="170" formatCode="_-* #,##0.00\ [$€-1]_-;\-* #,##0.00\ [$€-1]_-;_-* &quot;-&quot;??\ [$€-1]_-"/>
    <numFmt numFmtId="171" formatCode="#,##0;[Red]\(#,##0\)"/>
    <numFmt numFmtId="172" formatCode="General_)"/>
    <numFmt numFmtId="173" formatCode="_-* #,##0_-;\-* #,##0_-;_-* &quot;-&quot;??_-;_-@_-"/>
    <numFmt numFmtId="174" formatCode="#,##0_ ;\-#,##0\ "/>
    <numFmt numFmtId="175" formatCode="#,##0.000000"/>
    <numFmt numFmtId="176" formatCode="#,##0.0000000"/>
    <numFmt numFmtId="177" formatCode="#,##0.000000\ ;\(#,##0.000000\);_-* &quot;-&quot;_-;_-@_-"/>
  </numFmts>
  <fonts count="57">
    <font>
      <sz val="10"/>
      <name val="MS Sans Serif"/>
    </font>
    <font>
      <sz val="10"/>
      <name val="MS Sans Serif"/>
      <family val="2"/>
      <charset val="162"/>
    </font>
    <font>
      <sz val="12"/>
      <name val="Times New Roman"/>
      <family val="1"/>
      <charset val="162"/>
    </font>
    <font>
      <sz val="8"/>
      <name val="MS Sans Serif"/>
      <family val="2"/>
      <charset val="162"/>
    </font>
    <font>
      <sz val="14"/>
      <name val="Times New Roman"/>
      <family val="1"/>
      <charset val="162"/>
    </font>
    <font>
      <sz val="11"/>
      <name val="Times New Roman"/>
      <family val="1"/>
      <charset val="162"/>
    </font>
    <font>
      <sz val="10"/>
      <name val="Times New Roman"/>
      <family val="1"/>
      <charset val="162"/>
    </font>
    <font>
      <b/>
      <sz val="12"/>
      <name val="Times New Roman"/>
      <family val="1"/>
      <charset val="162"/>
    </font>
    <font>
      <b/>
      <sz val="14"/>
      <name val="Times New Roman"/>
      <family val="1"/>
      <charset val="162"/>
    </font>
    <font>
      <b/>
      <sz val="10"/>
      <name val="Times New Roman"/>
      <family val="1"/>
      <charset val="162"/>
    </font>
    <font>
      <b/>
      <sz val="13"/>
      <name val="Times New Roman"/>
      <family val="1"/>
      <charset val="162"/>
    </font>
    <font>
      <sz val="12"/>
      <name val="Times New Roman"/>
      <family val="1"/>
    </font>
    <font>
      <sz val="12"/>
      <name val="Times New Roman Tur"/>
      <family val="1"/>
      <charset val="162"/>
    </font>
    <font>
      <b/>
      <sz val="10"/>
      <color indexed="8"/>
      <name val="Arial"/>
      <family val="2"/>
      <charset val="162"/>
    </font>
    <font>
      <sz val="11"/>
      <name val="Times New Roman Tur"/>
      <family val="1"/>
      <charset val="162"/>
    </font>
    <font>
      <b/>
      <sz val="11"/>
      <name val="Times New Roman TUR"/>
      <family val="1"/>
      <charset val="162"/>
    </font>
    <font>
      <sz val="10"/>
      <name val="Arial"/>
      <family val="2"/>
    </font>
    <font>
      <sz val="8"/>
      <name val="Times New Roman"/>
      <family val="1"/>
      <charset val="162"/>
    </font>
    <font>
      <b/>
      <sz val="11"/>
      <name val="Times New Roman"/>
      <family val="1"/>
    </font>
    <font>
      <sz val="10"/>
      <name val="Arial"/>
      <family val="2"/>
      <charset val="162"/>
    </font>
    <font>
      <b/>
      <sz val="11"/>
      <name val="Times New Roman TUR"/>
      <charset val="162"/>
    </font>
    <font>
      <b/>
      <sz val="8"/>
      <color indexed="81"/>
      <name val="Tahoma"/>
      <family val="2"/>
      <charset val="162"/>
    </font>
    <font>
      <sz val="10"/>
      <name val="Times New Roman"/>
      <family val="1"/>
    </font>
    <font>
      <b/>
      <sz val="20"/>
      <name val="Times New Roman"/>
      <family val="1"/>
    </font>
    <font>
      <sz val="20"/>
      <name val="MS Sans Serif"/>
      <family val="2"/>
      <charset val="162"/>
    </font>
    <font>
      <sz val="12"/>
      <name val="MS Sans Serif"/>
      <family val="2"/>
      <charset val="162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b/>
      <sz val="12"/>
      <name val="MS Sans Serif"/>
      <family val="2"/>
      <charset val="162"/>
    </font>
    <font>
      <b/>
      <sz val="10"/>
      <name val="MS Sans Serif"/>
      <family val="2"/>
      <charset val="162"/>
    </font>
    <font>
      <b/>
      <sz val="13"/>
      <name val="Times New Roman"/>
      <family val="1"/>
    </font>
    <font>
      <sz val="13"/>
      <name val="Times New Roman"/>
      <family val="1"/>
      <charset val="162"/>
    </font>
    <font>
      <sz val="10"/>
      <name val="Arial Tur"/>
      <charset val="162"/>
    </font>
    <font>
      <sz val="10"/>
      <color indexed="8"/>
      <name val="Arial"/>
      <family val="2"/>
      <charset val="162"/>
    </font>
    <font>
      <b/>
      <sz val="10"/>
      <color indexed="12"/>
      <name val="Arial TUR"/>
      <family val="2"/>
      <charset val="162"/>
    </font>
    <font>
      <b/>
      <sz val="10"/>
      <color indexed="39"/>
      <name val="Arial"/>
      <family val="2"/>
      <charset val="162"/>
    </font>
    <font>
      <b/>
      <sz val="10"/>
      <color indexed="32"/>
      <name val="Arial"/>
      <family val="2"/>
      <charset val="162"/>
    </font>
    <font>
      <b/>
      <sz val="9"/>
      <color indexed="32"/>
      <name val="Arial Tur"/>
      <family val="2"/>
      <charset val="162"/>
    </font>
    <font>
      <b/>
      <sz val="10"/>
      <color indexed="32"/>
      <name val="Arial Tur"/>
      <family val="2"/>
      <charset val="162"/>
    </font>
    <font>
      <b/>
      <sz val="12"/>
      <color indexed="32"/>
      <name val="Arial Tur"/>
      <family val="2"/>
      <charset val="162"/>
    </font>
    <font>
      <b/>
      <sz val="10"/>
      <color indexed="58"/>
      <name val="Arial"/>
      <family val="2"/>
      <charset val="162"/>
    </font>
    <font>
      <b/>
      <sz val="10"/>
      <color indexed="33"/>
      <name val="Arial Tur"/>
      <family val="2"/>
      <charset val="162"/>
    </font>
    <font>
      <b/>
      <sz val="10"/>
      <color indexed="10"/>
      <name val="Arial Tur"/>
      <family val="2"/>
      <charset val="162"/>
    </font>
    <font>
      <b/>
      <sz val="10"/>
      <color indexed="20"/>
      <name val="Arial"/>
      <family val="2"/>
      <charset val="162"/>
    </font>
    <font>
      <b/>
      <sz val="10"/>
      <color indexed="16"/>
      <name val="Arial"/>
      <family val="2"/>
      <charset val="162"/>
    </font>
    <font>
      <b/>
      <sz val="10"/>
      <color indexed="16"/>
      <name val="Arial Tur"/>
      <family val="2"/>
      <charset val="162"/>
    </font>
    <font>
      <b/>
      <sz val="10"/>
      <name val="Arial Tur"/>
      <family val="2"/>
      <charset val="162"/>
    </font>
    <font>
      <b/>
      <sz val="10"/>
      <color indexed="39"/>
      <name val="Arial Tur"/>
      <family val="2"/>
      <charset val="162"/>
    </font>
    <font>
      <b/>
      <sz val="10"/>
      <color indexed="20"/>
      <name val="Arial Tur"/>
      <family val="2"/>
      <charset val="162"/>
    </font>
    <font>
      <b/>
      <sz val="12"/>
      <color indexed="8"/>
      <name val="Times New Roman"/>
      <family val="1"/>
      <charset val="162"/>
    </font>
    <font>
      <b/>
      <sz val="11"/>
      <name val="Times New Roman"/>
      <family val="1"/>
      <charset val="162"/>
    </font>
    <font>
      <b/>
      <sz val="12"/>
      <name val="Times New Roman TUR"/>
      <family val="1"/>
      <charset val="162"/>
    </font>
    <font>
      <b/>
      <sz val="12"/>
      <name val="Arial"/>
      <family val="2"/>
      <charset val="162"/>
    </font>
    <font>
      <b/>
      <sz val="12"/>
      <name val="Times New Roman TUR"/>
      <charset val="162"/>
    </font>
    <font>
      <sz val="10"/>
      <name val="Arial"/>
      <family val="2"/>
      <charset val="162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gray0625">
        <bgColor indexed="9"/>
      </patternFill>
    </fill>
    <fill>
      <patternFill patternType="solid">
        <fgColor indexed="9"/>
        <bgColor indexed="64"/>
      </patternFill>
    </fill>
    <fill>
      <patternFill patternType="gray0625"/>
    </fill>
    <fill>
      <patternFill patternType="gray0625">
        <bgColor indexed="26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164" fontId="19" fillId="0" borderId="0" applyFont="0" applyFill="0" applyBorder="0" applyAlignment="0" applyProtection="0"/>
    <xf numFmtId="40" fontId="1" fillId="0" borderId="0" applyFont="0" applyFill="0" applyBorder="0" applyAlignment="0" applyProtection="0"/>
    <xf numFmtId="170" fontId="19" fillId="0" borderId="0" applyFont="0" applyFill="0" applyBorder="0" applyAlignment="0" applyProtection="0"/>
    <xf numFmtId="17" fontId="35" fillId="2" borderId="0">
      <alignment horizontal="left"/>
      <protection locked="0"/>
    </xf>
    <xf numFmtId="17" fontId="36" fillId="0" borderId="0">
      <alignment horizontal="center"/>
      <protection locked="0"/>
    </xf>
    <xf numFmtId="0" fontId="37" fillId="0" borderId="0">
      <alignment horizontal="left"/>
      <protection locked="0"/>
    </xf>
    <xf numFmtId="0" fontId="38" fillId="0" borderId="0">
      <alignment horizontal="left"/>
    </xf>
    <xf numFmtId="0" fontId="37" fillId="3" borderId="0">
      <alignment horizontal="left"/>
      <protection locked="0"/>
    </xf>
    <xf numFmtId="0" fontId="39" fillId="2" borderId="0">
      <alignment horizontal="left"/>
      <protection locked="0"/>
    </xf>
    <xf numFmtId="0" fontId="40" fillId="2" borderId="0">
      <alignment horizontal="left"/>
      <protection locked="0"/>
    </xf>
    <xf numFmtId="38" fontId="37" fillId="0" borderId="0">
      <protection locked="0"/>
    </xf>
    <xf numFmtId="40" fontId="41" fillId="0" borderId="0">
      <protection locked="0"/>
    </xf>
    <xf numFmtId="38" fontId="42" fillId="4" borderId="0">
      <protection locked="0"/>
    </xf>
    <xf numFmtId="38" fontId="43" fillId="4" borderId="0">
      <protection locked="0"/>
    </xf>
    <xf numFmtId="38" fontId="44" fillId="0" borderId="0">
      <protection locked="0"/>
    </xf>
    <xf numFmtId="1" fontId="45" fillId="0" borderId="0">
      <alignment horizontal="center"/>
      <protection locked="0"/>
    </xf>
    <xf numFmtId="1" fontId="46" fillId="2" borderId="0">
      <alignment horizontal="left"/>
      <protection locked="0"/>
    </xf>
    <xf numFmtId="0" fontId="1" fillId="0" borderId="0"/>
    <xf numFmtId="0" fontId="16" fillId="0" borderId="0"/>
    <xf numFmtId="0" fontId="1" fillId="0" borderId="0"/>
    <xf numFmtId="0" fontId="1" fillId="0" borderId="0"/>
    <xf numFmtId="0" fontId="33" fillId="0" borderId="0"/>
    <xf numFmtId="0" fontId="19" fillId="0" borderId="0"/>
    <xf numFmtId="17" fontId="19" fillId="0" borderId="0"/>
    <xf numFmtId="0" fontId="13" fillId="2" borderId="0">
      <alignment horizontal="left"/>
    </xf>
    <xf numFmtId="171" fontId="47" fillId="5" borderId="0">
      <alignment horizontal="center"/>
      <protection locked="0"/>
    </xf>
    <xf numFmtId="1" fontId="47" fillId="3" borderId="0">
      <alignment horizontal="left"/>
    </xf>
    <xf numFmtId="9" fontId="1" fillId="0" borderId="0" applyFont="0" applyFill="0" applyBorder="0" applyAlignment="0" applyProtection="0"/>
    <xf numFmtId="17" fontId="35" fillId="2" borderId="0">
      <alignment horizontal="left"/>
    </xf>
    <xf numFmtId="17" fontId="48" fillId="0" borderId="0">
      <alignment horizontal="center"/>
    </xf>
    <xf numFmtId="171" fontId="39" fillId="0" borderId="0"/>
    <xf numFmtId="38" fontId="42" fillId="4" borderId="0"/>
    <xf numFmtId="38" fontId="43" fillId="4" borderId="0"/>
    <xf numFmtId="38" fontId="49" fillId="0" borderId="0"/>
    <xf numFmtId="1" fontId="46" fillId="0" borderId="0">
      <alignment horizontal="center"/>
    </xf>
    <xf numFmtId="1" fontId="46" fillId="2" borderId="0">
      <alignment horizontal="left"/>
    </xf>
    <xf numFmtId="0" fontId="13" fillId="2" borderId="0">
      <alignment horizontal="left"/>
    </xf>
    <xf numFmtId="0" fontId="39" fillId="0" borderId="0">
      <alignment horizontal="center"/>
    </xf>
    <xf numFmtId="0" fontId="39" fillId="0" borderId="0">
      <alignment horizontal="center"/>
      <protection locked="0"/>
    </xf>
    <xf numFmtId="172" fontId="9" fillId="0" borderId="0"/>
    <xf numFmtId="0" fontId="34" fillId="0" borderId="0">
      <alignment vertical="top"/>
    </xf>
    <xf numFmtId="164" fontId="19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55" fillId="0" borderId="0"/>
  </cellStyleXfs>
  <cellXfs count="423">
    <xf numFmtId="0" fontId="0" fillId="0" borderId="0" xfId="0"/>
    <xf numFmtId="0" fontId="1" fillId="0" borderId="0" xfId="0" applyFont="1" applyFill="1"/>
    <xf numFmtId="0" fontId="7" fillId="0" borderId="0" xfId="0" applyFont="1" applyFill="1" applyBorder="1"/>
    <xf numFmtId="0" fontId="2" fillId="0" borderId="0" xfId="0" applyFont="1" applyFill="1" applyBorder="1" applyAlignment="1">
      <alignment horizontal="left"/>
    </xf>
    <xf numFmtId="0" fontId="2" fillId="0" borderId="0" xfId="0" quotePrefix="1" applyFont="1" applyFill="1" applyBorder="1"/>
    <xf numFmtId="0" fontId="2" fillId="0" borderId="0" xfId="0" applyFont="1" applyFill="1" applyBorder="1"/>
    <xf numFmtId="16" fontId="2" fillId="0" borderId="0" xfId="0" quotePrefix="1" applyNumberFormat="1" applyFont="1" applyFill="1" applyBorder="1" applyAlignment="1">
      <alignment horizontal="left"/>
    </xf>
    <xf numFmtId="0" fontId="6" fillId="0" borderId="0" xfId="0" applyFont="1" applyFill="1" applyBorder="1"/>
    <xf numFmtId="14" fontId="2" fillId="0" borderId="0" xfId="0" quotePrefix="1" applyNumberFormat="1" applyFont="1" applyFill="1" applyBorder="1"/>
    <xf numFmtId="0" fontId="2" fillId="0" borderId="2" xfId="0" applyFont="1" applyFill="1" applyBorder="1"/>
    <xf numFmtId="0" fontId="2" fillId="0" borderId="1" xfId="0" applyFont="1" applyFill="1" applyBorder="1"/>
    <xf numFmtId="0" fontId="2" fillId="0" borderId="0" xfId="0" applyFont="1" applyFill="1" applyBorder="1" applyAlignment="1">
      <alignment horizontal="left" wrapText="1"/>
    </xf>
    <xf numFmtId="0" fontId="6" fillId="0" borderId="3" xfId="0" applyFont="1" applyFill="1" applyBorder="1"/>
    <xf numFmtId="0" fontId="6" fillId="0" borderId="4" xfId="0" applyFont="1" applyFill="1" applyBorder="1"/>
    <xf numFmtId="0" fontId="6" fillId="0" borderId="5" xfId="0" applyFont="1" applyFill="1" applyBorder="1"/>
    <xf numFmtId="0" fontId="6" fillId="0" borderId="0" xfId="0" applyFont="1" applyFill="1"/>
    <xf numFmtId="0" fontId="6" fillId="0" borderId="6" xfId="0" applyFont="1" applyFill="1" applyBorder="1"/>
    <xf numFmtId="0" fontId="6" fillId="0" borderId="7" xfId="0" applyFont="1" applyFill="1" applyBorder="1"/>
    <xf numFmtId="0" fontId="2" fillId="0" borderId="8" xfId="0" applyFont="1" applyFill="1" applyBorder="1"/>
    <xf numFmtId="0" fontId="6" fillId="0" borderId="8" xfId="0" applyFont="1" applyFill="1" applyBorder="1"/>
    <xf numFmtId="0" fontId="2" fillId="0" borderId="9" xfId="0" applyFont="1" applyFill="1" applyBorder="1" applyAlignment="1">
      <alignment horizontal="center"/>
    </xf>
    <xf numFmtId="0" fontId="2" fillId="0" borderId="6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2" fillId="0" borderId="2" xfId="0" quotePrefix="1" applyFont="1" applyFill="1" applyBorder="1" applyAlignment="1">
      <alignment horizontal="center" vertical="justify"/>
    </xf>
    <xf numFmtId="0" fontId="2" fillId="0" borderId="2" xfId="0" applyFont="1" applyFill="1" applyBorder="1" applyAlignment="1">
      <alignment horizontal="center" vertical="justify"/>
    </xf>
    <xf numFmtId="0" fontId="2" fillId="0" borderId="10" xfId="0" applyFont="1" applyFill="1" applyBorder="1"/>
    <xf numFmtId="0" fontId="2" fillId="0" borderId="11" xfId="0" applyFont="1" applyFill="1" applyBorder="1"/>
    <xf numFmtId="0" fontId="2" fillId="0" borderId="12" xfId="0" applyFont="1" applyFill="1" applyBorder="1"/>
    <xf numFmtId="0" fontId="8" fillId="0" borderId="0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7" fillId="0" borderId="4" xfId="0" applyFont="1" applyFill="1" applyBorder="1"/>
    <xf numFmtId="0" fontId="2" fillId="0" borderId="5" xfId="0" applyFont="1" applyFill="1" applyBorder="1"/>
    <xf numFmtId="0" fontId="2" fillId="0" borderId="13" xfId="0" applyFont="1" applyFill="1" applyBorder="1"/>
    <xf numFmtId="0" fontId="2" fillId="0" borderId="14" xfId="0" applyFont="1" applyFill="1" applyBorder="1"/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/>
    </xf>
    <xf numFmtId="0" fontId="2" fillId="0" borderId="18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7" fillId="0" borderId="14" xfId="0" applyFont="1" applyFill="1" applyBorder="1"/>
    <xf numFmtId="0" fontId="9" fillId="0" borderId="0" xfId="0" applyFont="1" applyFill="1"/>
    <xf numFmtId="0" fontId="7" fillId="0" borderId="6" xfId="0" applyFont="1" applyFill="1" applyBorder="1"/>
    <xf numFmtId="0" fontId="2" fillId="0" borderId="2" xfId="0" quotePrefix="1" applyFont="1" applyFill="1" applyBorder="1" applyAlignment="1">
      <alignment horizontal="center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wrapText="1"/>
    </xf>
    <xf numFmtId="0" fontId="7" fillId="0" borderId="0" xfId="0" quotePrefix="1" applyFont="1" applyFill="1" applyBorder="1" applyAlignment="1">
      <alignment horizontal="left"/>
    </xf>
    <xf numFmtId="0" fontId="2" fillId="0" borderId="19" xfId="0" applyFont="1" applyFill="1" applyBorder="1"/>
    <xf numFmtId="0" fontId="7" fillId="0" borderId="19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justify"/>
    </xf>
    <xf numFmtId="0" fontId="2" fillId="0" borderId="10" xfId="0" applyFont="1" applyFill="1" applyBorder="1" applyAlignment="1">
      <alignment horizontal="center" vertical="justify"/>
    </xf>
    <xf numFmtId="0" fontId="7" fillId="0" borderId="0" xfId="0" applyFont="1" applyFill="1" applyBorder="1" applyAlignment="1">
      <alignment horizontal="left" vertical="top" wrapText="1"/>
    </xf>
    <xf numFmtId="0" fontId="2" fillId="0" borderId="0" xfId="0" quotePrefix="1" applyFont="1" applyFill="1" applyBorder="1" applyAlignment="1">
      <alignment vertical="top"/>
    </xf>
    <xf numFmtId="0" fontId="2" fillId="0" borderId="0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center" vertical="justify"/>
    </xf>
    <xf numFmtId="0" fontId="4" fillId="0" borderId="0" xfId="0" applyFont="1" applyFill="1" applyBorder="1" applyAlignment="1">
      <alignment horizontal="center" wrapText="1"/>
    </xf>
    <xf numFmtId="0" fontId="4" fillId="0" borderId="10" xfId="0" applyFont="1" applyFill="1" applyBorder="1" applyAlignment="1">
      <alignment horizontal="center" wrapText="1"/>
    </xf>
    <xf numFmtId="0" fontId="4" fillId="0" borderId="2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/>
    <xf numFmtId="0" fontId="9" fillId="0" borderId="8" xfId="0" applyFont="1" applyFill="1" applyBorder="1"/>
    <xf numFmtId="0" fontId="9" fillId="0" borderId="21" xfId="0" applyFont="1" applyFill="1" applyBorder="1"/>
    <xf numFmtId="0" fontId="2" fillId="0" borderId="21" xfId="0" applyFont="1" applyFill="1" applyBorder="1"/>
    <xf numFmtId="0" fontId="7" fillId="0" borderId="13" xfId="0" applyFont="1" applyFill="1" applyBorder="1" applyAlignment="1">
      <alignment horizontal="center" vertical="justify"/>
    </xf>
    <xf numFmtId="0" fontId="9" fillId="0" borderId="0" xfId="0" applyFont="1" applyFill="1" applyBorder="1"/>
    <xf numFmtId="0" fontId="9" fillId="0" borderId="22" xfId="0" applyFont="1" applyFill="1" applyBorder="1"/>
    <xf numFmtId="0" fontId="7" fillId="0" borderId="20" xfId="0" applyFont="1" applyFill="1" applyBorder="1" applyAlignment="1">
      <alignment horizontal="center" vertical="justify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6" fontId="2" fillId="0" borderId="0" xfId="0" applyNumberFormat="1" applyFont="1" applyFill="1" applyBorder="1"/>
    <xf numFmtId="0" fontId="7" fillId="0" borderId="0" xfId="0" applyFont="1" applyFill="1" applyBorder="1" applyAlignment="1"/>
    <xf numFmtId="0" fontId="6" fillId="0" borderId="1" xfId="0" applyFont="1" applyFill="1" applyBorder="1" applyAlignment="1"/>
    <xf numFmtId="0" fontId="7" fillId="0" borderId="23" xfId="0" applyFont="1" applyFill="1" applyBorder="1"/>
    <xf numFmtId="0" fontId="7" fillId="0" borderId="18" xfId="0" applyFont="1" applyFill="1" applyBorder="1" applyAlignment="1">
      <alignment horizontal="center" vertical="justify"/>
    </xf>
    <xf numFmtId="0" fontId="7" fillId="0" borderId="15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0" xfId="0" quotePrefix="1" applyFont="1" applyFill="1" applyBorder="1" applyAlignment="1">
      <alignment horizontal="center"/>
    </xf>
    <xf numFmtId="0" fontId="7" fillId="0" borderId="2" xfId="0" quotePrefix="1" applyFont="1" applyFill="1" applyBorder="1" applyAlignment="1">
      <alignment horizontal="center"/>
    </xf>
    <xf numFmtId="0" fontId="7" fillId="0" borderId="2" xfId="0" quotePrefix="1" applyFont="1" applyFill="1" applyBorder="1" applyAlignment="1">
      <alignment horizontal="center" vertical="top"/>
    </xf>
    <xf numFmtId="0" fontId="7" fillId="0" borderId="26" xfId="0" quotePrefix="1" applyFont="1" applyFill="1" applyBorder="1" applyAlignment="1">
      <alignment horizontal="center"/>
    </xf>
    <xf numFmtId="0" fontId="7" fillId="0" borderId="10" xfId="0" quotePrefix="1" applyFont="1" applyFill="1" applyBorder="1" applyAlignment="1">
      <alignment horizontal="center" vertical="justify"/>
    </xf>
    <xf numFmtId="0" fontId="7" fillId="0" borderId="2" xfId="0" quotePrefix="1" applyFont="1" applyFill="1" applyBorder="1" applyAlignment="1">
      <alignment horizontal="center" vertical="justify"/>
    </xf>
    <xf numFmtId="0" fontId="7" fillId="0" borderId="2" xfId="0" applyFont="1" applyFill="1" applyBorder="1" applyAlignment="1">
      <alignment horizontal="center" vertical="justify"/>
    </xf>
    <xf numFmtId="0" fontId="7" fillId="0" borderId="2" xfId="0" applyFont="1" applyFill="1" applyBorder="1"/>
    <xf numFmtId="167" fontId="5" fillId="0" borderId="0" xfId="20" applyNumberFormat="1" applyFont="1" applyFill="1" applyBorder="1"/>
    <xf numFmtId="167" fontId="7" fillId="0" borderId="1" xfId="0" applyNumberFormat="1" applyFont="1" applyFill="1" applyBorder="1"/>
    <xf numFmtId="167" fontId="2" fillId="0" borderId="1" xfId="0" applyNumberFormat="1" applyFont="1" applyFill="1" applyBorder="1"/>
    <xf numFmtId="167" fontId="2" fillId="0" borderId="2" xfId="0" applyNumberFormat="1" applyFont="1" applyFill="1" applyBorder="1"/>
    <xf numFmtId="167" fontId="7" fillId="0" borderId="12" xfId="0" applyNumberFormat="1" applyFont="1" applyFill="1" applyBorder="1"/>
    <xf numFmtId="167" fontId="7" fillId="0" borderId="23" xfId="0" applyNumberFormat="1" applyFont="1" applyFill="1" applyBorder="1"/>
    <xf numFmtId="167" fontId="7" fillId="0" borderId="2" xfId="0" applyNumberFormat="1" applyFont="1" applyFill="1" applyBorder="1"/>
    <xf numFmtId="167" fontId="2" fillId="0" borderId="1" xfId="0" quotePrefix="1" applyNumberFormat="1" applyFont="1" applyFill="1" applyBorder="1" applyAlignment="1">
      <alignment horizontal="center"/>
    </xf>
    <xf numFmtId="167" fontId="7" fillId="0" borderId="10" xfId="0" applyNumberFormat="1" applyFont="1" applyFill="1" applyBorder="1"/>
    <xf numFmtId="0" fontId="7" fillId="0" borderId="1" xfId="0" applyFont="1" applyFill="1" applyBorder="1" applyAlignment="1">
      <alignment horizontal="center" vertical="justify"/>
    </xf>
    <xf numFmtId="0" fontId="2" fillId="0" borderId="26" xfId="0" applyFont="1" applyFill="1" applyBorder="1" applyAlignment="1">
      <alignment horizontal="center" vertical="justify"/>
    </xf>
    <xf numFmtId="167" fontId="2" fillId="0" borderId="1" xfId="0" quotePrefix="1" applyNumberFormat="1" applyFont="1" applyFill="1" applyBorder="1" applyAlignment="1">
      <alignment horizontal="right"/>
    </xf>
    <xf numFmtId="0" fontId="7" fillId="0" borderId="18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1" fillId="0" borderId="0" xfId="0" applyFont="1" applyFill="1" applyBorder="1"/>
    <xf numFmtId="0" fontId="14" fillId="0" borderId="4" xfId="21" applyFont="1" applyFill="1" applyBorder="1" applyProtection="1"/>
    <xf numFmtId="0" fontId="15" fillId="0" borderId="5" xfId="21" applyFont="1" applyFill="1" applyBorder="1" applyAlignment="1" applyProtection="1">
      <alignment horizontal="right"/>
    </xf>
    <xf numFmtId="0" fontId="18" fillId="0" borderId="0" xfId="21" applyFont="1" applyFill="1" applyBorder="1" applyAlignment="1" applyProtection="1">
      <alignment horizontal="center" vertical="center"/>
    </xf>
    <xf numFmtId="0" fontId="18" fillId="0" borderId="20" xfId="21" applyFont="1" applyFill="1" applyBorder="1" applyAlignment="1" applyProtection="1">
      <alignment horizontal="center" vertical="center"/>
    </xf>
    <xf numFmtId="0" fontId="14" fillId="0" borderId="6" xfId="21" applyFont="1" applyFill="1" applyBorder="1" applyProtection="1"/>
    <xf numFmtId="0" fontId="14" fillId="0" borderId="0" xfId="21" quotePrefix="1" applyFont="1" applyFill="1" applyBorder="1" applyAlignment="1" applyProtection="1">
      <alignment horizontal="left"/>
    </xf>
    <xf numFmtId="0" fontId="14" fillId="0" borderId="20" xfId="21" applyFont="1" applyFill="1" applyBorder="1" applyProtection="1"/>
    <xf numFmtId="0" fontId="14" fillId="0" borderId="33" xfId="21" applyFont="1" applyFill="1" applyBorder="1" applyProtection="1"/>
    <xf numFmtId="0" fontId="15" fillId="0" borderId="6" xfId="21" applyFont="1" applyFill="1" applyBorder="1" applyAlignment="1" applyProtection="1">
      <alignment wrapText="1"/>
    </xf>
    <xf numFmtId="0" fontId="14" fillId="0" borderId="7" xfId="21" applyFont="1" applyFill="1" applyBorder="1" applyProtection="1"/>
    <xf numFmtId="0" fontId="20" fillId="0" borderId="34" xfId="21" applyFont="1" applyFill="1" applyBorder="1" applyAlignment="1" applyProtection="1">
      <alignment horizontal="left" wrapText="1"/>
    </xf>
    <xf numFmtId="0" fontId="15" fillId="0" borderId="34" xfId="21" applyFont="1" applyFill="1" applyBorder="1" applyAlignment="1" applyProtection="1">
      <alignment horizontal="left" wrapText="1"/>
    </xf>
    <xf numFmtId="0" fontId="15" fillId="0" borderId="6" xfId="21" applyFont="1" applyFill="1" applyBorder="1" applyAlignment="1" applyProtection="1">
      <alignment horizontal="left" wrapText="1"/>
    </xf>
    <xf numFmtId="0" fontId="14" fillId="0" borderId="34" xfId="21" applyFont="1" applyFill="1" applyBorder="1" applyAlignment="1" applyProtection="1">
      <alignment horizontal="left" wrapText="1"/>
    </xf>
    <xf numFmtId="0" fontId="15" fillId="0" borderId="35" xfId="21" applyFont="1" applyFill="1" applyBorder="1" applyAlignment="1" applyProtection="1">
      <alignment horizontal="left" wrapText="1"/>
    </xf>
    <xf numFmtId="0" fontId="6" fillId="0" borderId="0" xfId="18" applyFont="1" applyFill="1" applyAlignment="1">
      <alignment horizontal="center"/>
    </xf>
    <xf numFmtId="0" fontId="11" fillId="0" borderId="3" xfId="20" applyFont="1" applyFill="1" applyBorder="1" applyAlignment="1">
      <alignment vertical="justify"/>
    </xf>
    <xf numFmtId="0" fontId="11" fillId="0" borderId="4" xfId="20" applyFont="1" applyFill="1" applyBorder="1" applyAlignment="1">
      <alignment vertical="justify"/>
    </xf>
    <xf numFmtId="0" fontId="22" fillId="0" borderId="4" xfId="20" applyFont="1" applyFill="1" applyBorder="1"/>
    <xf numFmtId="0" fontId="1" fillId="0" borderId="4" xfId="20" applyFill="1" applyBorder="1"/>
    <xf numFmtId="0" fontId="1" fillId="0" borderId="5" xfId="20" applyFill="1" applyBorder="1"/>
    <xf numFmtId="0" fontId="7" fillId="0" borderId="6" xfId="20" applyFont="1" applyFill="1" applyBorder="1" applyAlignment="1" applyProtection="1">
      <protection locked="0"/>
    </xf>
    <xf numFmtId="0" fontId="11" fillId="0" borderId="0" xfId="20" applyFont="1" applyFill="1" applyBorder="1" applyAlignment="1"/>
    <xf numFmtId="0" fontId="1" fillId="0" borderId="0" xfId="20" applyFill="1" applyBorder="1" applyAlignment="1"/>
    <xf numFmtId="0" fontId="22" fillId="0" borderId="0" xfId="20" applyFont="1" applyFill="1" applyBorder="1"/>
    <xf numFmtId="0" fontId="1" fillId="0" borderId="0" xfId="20" applyFill="1" applyBorder="1"/>
    <xf numFmtId="0" fontId="1" fillId="0" borderId="20" xfId="20" applyFill="1" applyBorder="1"/>
    <xf numFmtId="0" fontId="7" fillId="0" borderId="6" xfId="20" applyFont="1" applyFill="1" applyBorder="1" applyAlignment="1" applyProtection="1">
      <alignment horizontal="left" vertical="center"/>
    </xf>
    <xf numFmtId="0" fontId="17" fillId="0" borderId="0" xfId="20" applyFont="1" applyFill="1" applyBorder="1" applyAlignment="1" applyProtection="1">
      <alignment horizontal="left" vertical="center"/>
    </xf>
    <xf numFmtId="0" fontId="23" fillId="0" borderId="0" xfId="20" applyFont="1" applyFill="1" applyBorder="1" applyAlignment="1" applyProtection="1"/>
    <xf numFmtId="0" fontId="24" fillId="0" borderId="0" xfId="20" applyFont="1" applyFill="1" applyBorder="1" applyAlignment="1" applyProtection="1"/>
    <xf numFmtId="0" fontId="22" fillId="0" borderId="0" xfId="20" applyFont="1" applyFill="1" applyBorder="1" applyProtection="1"/>
    <xf numFmtId="0" fontId="25" fillId="0" borderId="0" xfId="20" applyFont="1" applyFill="1" applyBorder="1" applyAlignment="1" applyProtection="1">
      <alignment horizontal="center" vertical="center"/>
    </xf>
    <xf numFmtId="0" fontId="11" fillId="0" borderId="7" xfId="20" applyFont="1" applyFill="1" applyBorder="1" applyProtection="1"/>
    <xf numFmtId="0" fontId="11" fillId="0" borderId="8" xfId="20" applyFont="1" applyFill="1" applyBorder="1" applyProtection="1"/>
    <xf numFmtId="0" fontId="22" fillId="0" borderId="8" xfId="20" applyFont="1" applyFill="1" applyBorder="1"/>
    <xf numFmtId="0" fontId="1" fillId="0" borderId="8" xfId="20" applyFill="1" applyBorder="1"/>
    <xf numFmtId="0" fontId="26" fillId="0" borderId="10" xfId="20" applyFont="1" applyFill="1" applyBorder="1" applyAlignment="1" applyProtection="1">
      <alignment horizontal="center" wrapText="1"/>
    </xf>
    <xf numFmtId="0" fontId="27" fillId="0" borderId="36" xfId="20" applyFont="1" applyFill="1" applyBorder="1"/>
    <xf numFmtId="0" fontId="27" fillId="0" borderId="0" xfId="20" applyFont="1" applyFill="1" applyBorder="1"/>
    <xf numFmtId="0" fontId="28" fillId="0" borderId="25" xfId="20" applyFont="1" applyFill="1" applyBorder="1" applyAlignment="1">
      <alignment horizontal="center" vertical="center"/>
    </xf>
    <xf numFmtId="0" fontId="29" fillId="0" borderId="25" xfId="20" applyFont="1" applyFill="1" applyBorder="1" applyAlignment="1">
      <alignment horizontal="center" vertical="center"/>
    </xf>
    <xf numFmtId="0" fontId="29" fillId="0" borderId="0" xfId="20" applyFont="1" applyFill="1" applyBorder="1" applyAlignment="1">
      <alignment horizontal="center" vertical="center"/>
    </xf>
    <xf numFmtId="0" fontId="27" fillId="0" borderId="25" xfId="20" applyFont="1" applyFill="1" applyBorder="1"/>
    <xf numFmtId="0" fontId="1" fillId="0" borderId="25" xfId="20" applyFill="1" applyBorder="1" applyAlignment="1">
      <alignment horizontal="center" vertical="center"/>
    </xf>
    <xf numFmtId="0" fontId="28" fillId="0" borderId="31" xfId="20" applyFont="1" applyFill="1" applyBorder="1" applyAlignment="1">
      <alignment horizontal="center" vertical="center"/>
    </xf>
    <xf numFmtId="0" fontId="28" fillId="0" borderId="2" xfId="20" applyFont="1" applyFill="1" applyBorder="1" applyAlignment="1" applyProtection="1">
      <alignment horizontal="center" wrapText="1"/>
    </xf>
    <xf numFmtId="0" fontId="28" fillId="0" borderId="10" xfId="20" applyFont="1" applyFill="1" applyBorder="1" applyAlignment="1">
      <alignment horizontal="center"/>
    </xf>
    <xf numFmtId="0" fontId="28" fillId="0" borderId="27" xfId="20" applyFont="1" applyFill="1" applyBorder="1" applyAlignment="1">
      <alignment horizontal="center"/>
    </xf>
    <xf numFmtId="0" fontId="30" fillId="0" borderId="9" xfId="20" applyFont="1" applyFill="1" applyBorder="1" applyAlignment="1" applyProtection="1">
      <alignment wrapText="1"/>
    </xf>
    <xf numFmtId="0" fontId="28" fillId="0" borderId="9" xfId="20" applyFont="1" applyFill="1" applyBorder="1" applyAlignment="1">
      <alignment horizontal="center"/>
    </xf>
    <xf numFmtId="0" fontId="28" fillId="0" borderId="37" xfId="20" applyFont="1" applyFill="1" applyBorder="1" applyAlignment="1">
      <alignment horizontal="center"/>
    </xf>
    <xf numFmtId="0" fontId="31" fillId="0" borderId="33" xfId="20" applyFont="1" applyFill="1" applyBorder="1" applyAlignment="1" applyProtection="1">
      <alignment horizontal="center"/>
    </xf>
    <xf numFmtId="0" fontId="31" fillId="0" borderId="2" xfId="20" applyFont="1" applyFill="1" applyBorder="1" applyAlignment="1" applyProtection="1">
      <alignment horizontal="center"/>
    </xf>
    <xf numFmtId="0" fontId="2" fillId="0" borderId="2" xfId="20" applyFont="1" applyFill="1" applyBorder="1"/>
    <xf numFmtId="0" fontId="2" fillId="0" borderId="28" xfId="20" applyFont="1" applyFill="1" applyBorder="1"/>
    <xf numFmtId="0" fontId="31" fillId="0" borderId="34" xfId="20" applyFont="1" applyFill="1" applyBorder="1" applyAlignment="1" applyProtection="1">
      <alignment horizontal="center"/>
    </xf>
    <xf numFmtId="0" fontId="31" fillId="0" borderId="2" xfId="20" applyFont="1" applyFill="1" applyBorder="1" applyAlignment="1" applyProtection="1">
      <alignment horizontal="center" vertical="justify"/>
    </xf>
    <xf numFmtId="0" fontId="7" fillId="0" borderId="34" xfId="20" applyFont="1" applyFill="1" applyBorder="1" applyAlignment="1" applyProtection="1">
      <alignment horizontal="justify" vertical="justify"/>
    </xf>
    <xf numFmtId="0" fontId="10" fillId="0" borderId="2" xfId="20" applyFont="1" applyFill="1" applyBorder="1" applyAlignment="1" applyProtection="1">
      <alignment horizontal="center" vertical="justify"/>
    </xf>
    <xf numFmtId="168" fontId="7" fillId="0" borderId="2" xfId="20" quotePrefix="1" applyNumberFormat="1" applyFont="1" applyFill="1" applyBorder="1" applyAlignment="1" applyProtection="1">
      <alignment horizontal="right" vertical="center"/>
      <protection locked="0"/>
    </xf>
    <xf numFmtId="165" fontId="7" fillId="0" borderId="28" xfId="20" quotePrefix="1" applyNumberFormat="1" applyFont="1" applyFill="1" applyBorder="1" applyAlignment="1" applyProtection="1">
      <alignment horizontal="right" vertical="center"/>
    </xf>
    <xf numFmtId="165" fontId="7" fillId="0" borderId="2" xfId="20" quotePrefix="1" applyNumberFormat="1" applyFont="1" applyFill="1" applyBorder="1" applyAlignment="1" applyProtection="1">
      <alignment horizontal="right" vertical="center"/>
    </xf>
    <xf numFmtId="0" fontId="2" fillId="0" borderId="34" xfId="20" applyFont="1" applyFill="1" applyBorder="1" applyAlignment="1" applyProtection="1">
      <alignment horizontal="justify" vertical="justify"/>
    </xf>
    <xf numFmtId="0" fontId="32" fillId="0" borderId="2" xfId="20" applyFont="1" applyFill="1" applyBorder="1" applyAlignment="1" applyProtection="1">
      <alignment horizontal="center" vertical="justify"/>
    </xf>
    <xf numFmtId="168" fontId="7" fillId="0" borderId="2" xfId="20" quotePrefix="1" applyNumberFormat="1" applyFont="1" applyFill="1" applyBorder="1" applyAlignment="1" applyProtection="1">
      <alignment horizontal="right" vertical="center"/>
    </xf>
    <xf numFmtId="0" fontId="2" fillId="0" borderId="34" xfId="20" applyFont="1" applyFill="1" applyBorder="1" applyAlignment="1" applyProtection="1">
      <alignment horizontal="left" vertical="justify" indent="2"/>
    </xf>
    <xf numFmtId="0" fontId="7" fillId="0" borderId="34" xfId="22" applyFont="1" applyFill="1" applyBorder="1" applyAlignment="1" applyProtection="1">
      <alignment horizontal="justify" vertical="justify"/>
    </xf>
    <xf numFmtId="0" fontId="28" fillId="0" borderId="34" xfId="22" applyFont="1" applyFill="1" applyBorder="1" applyAlignment="1" applyProtection="1">
      <alignment horizontal="justify" vertical="justify"/>
    </xf>
    <xf numFmtId="165" fontId="7" fillId="0" borderId="2" xfId="20" applyNumberFormat="1" applyFont="1" applyFill="1" applyBorder="1" applyAlignment="1" applyProtection="1">
      <alignment horizontal="right" vertical="center"/>
    </xf>
    <xf numFmtId="0" fontId="11" fillId="0" borderId="34" xfId="22" applyFont="1" applyFill="1" applyBorder="1" applyAlignment="1" applyProtection="1">
      <alignment horizontal="justify" vertical="justify"/>
    </xf>
    <xf numFmtId="0" fontId="7" fillId="0" borderId="34" xfId="20" applyFont="1" applyFill="1" applyBorder="1" applyAlignment="1" applyProtection="1">
      <alignment horizontal="left" vertical="justify"/>
    </xf>
    <xf numFmtId="0" fontId="7" fillId="0" borderId="34" xfId="20" applyFont="1" applyFill="1" applyBorder="1" applyAlignment="1" applyProtection="1">
      <alignment vertical="justify"/>
    </xf>
    <xf numFmtId="0" fontId="7" fillId="0" borderId="2" xfId="20" applyFont="1" applyFill="1" applyBorder="1" applyAlignment="1" applyProtection="1">
      <alignment horizontal="center" vertical="justify"/>
    </xf>
    <xf numFmtId="0" fontId="7" fillId="0" borderId="2" xfId="18" quotePrefix="1" applyFont="1" applyFill="1" applyBorder="1" applyAlignment="1">
      <alignment horizontal="center"/>
    </xf>
    <xf numFmtId="0" fontId="7" fillId="0" borderId="35" xfId="20" applyFont="1" applyFill="1" applyBorder="1" applyAlignment="1" applyProtection="1">
      <alignment horizontal="justify" vertical="justify"/>
    </xf>
    <xf numFmtId="0" fontId="7" fillId="0" borderId="12" xfId="20" applyFont="1" applyFill="1" applyBorder="1" applyAlignment="1" applyProtection="1">
      <alignment horizontal="center" vertical="justify"/>
    </xf>
    <xf numFmtId="168" fontId="7" fillId="0" borderId="12" xfId="20" applyNumberFormat="1" applyFont="1" applyFill="1" applyBorder="1" applyAlignment="1" applyProtection="1">
      <alignment horizontal="right" vertical="center"/>
    </xf>
    <xf numFmtId="165" fontId="7" fillId="0" borderId="12" xfId="20" applyNumberFormat="1" applyFont="1" applyFill="1" applyBorder="1" applyAlignment="1" applyProtection="1">
      <alignment horizontal="right" vertical="center"/>
    </xf>
    <xf numFmtId="165" fontId="7" fillId="0" borderId="32" xfId="20" quotePrefix="1" applyNumberFormat="1" applyFont="1" applyFill="1" applyBorder="1" applyAlignment="1" applyProtection="1">
      <alignment horizontal="right" vertical="center"/>
    </xf>
    <xf numFmtId="0" fontId="28" fillId="0" borderId="34" xfId="20" quotePrefix="1" applyFont="1" applyFill="1" applyBorder="1" applyAlignment="1" applyProtection="1">
      <alignment vertical="justify"/>
    </xf>
    <xf numFmtId="0" fontId="28" fillId="0" borderId="2" xfId="20" quotePrefix="1" applyFont="1" applyFill="1" applyBorder="1" applyAlignment="1" applyProtection="1">
      <alignment horizontal="center" vertical="justify"/>
    </xf>
    <xf numFmtId="0" fontId="11" fillId="0" borderId="34" xfId="20" applyFont="1" applyFill="1" applyBorder="1" applyAlignment="1" applyProtection="1">
      <alignment horizontal="justify" vertical="justify"/>
    </xf>
    <xf numFmtId="0" fontId="11" fillId="0" borderId="2" xfId="20" applyFont="1" applyFill="1" applyBorder="1" applyAlignment="1" applyProtection="1">
      <alignment horizontal="center" vertical="justify"/>
    </xf>
    <xf numFmtId="0" fontId="2" fillId="0" borderId="2" xfId="20" applyFont="1" applyFill="1" applyBorder="1" applyAlignment="1" applyProtection="1">
      <alignment horizontal="center" vertical="justify"/>
    </xf>
    <xf numFmtId="49" fontId="6" fillId="0" borderId="0" xfId="20" applyNumberFormat="1" applyFont="1" applyFill="1" applyBorder="1" applyAlignment="1">
      <alignment horizontal="left"/>
    </xf>
    <xf numFmtId="167" fontId="1" fillId="0" borderId="0" xfId="0" applyNumberFormat="1" applyFont="1" applyFill="1"/>
    <xf numFmtId="168" fontId="7" fillId="0" borderId="2" xfId="20" applyNumberFormat="1" applyFont="1" applyFill="1" applyBorder="1" applyAlignment="1" applyProtection="1">
      <alignment horizontal="right" vertical="center"/>
    </xf>
    <xf numFmtId="0" fontId="7" fillId="0" borderId="2" xfId="20" applyFont="1" applyFill="1" applyBorder="1" applyAlignment="1">
      <alignment horizontal="right" vertical="center"/>
    </xf>
    <xf numFmtId="0" fontId="7" fillId="0" borderId="28" xfId="20" applyFont="1" applyFill="1" applyBorder="1" applyAlignment="1">
      <alignment horizontal="right" vertical="center"/>
    </xf>
    <xf numFmtId="167" fontId="6" fillId="0" borderId="0" xfId="0" applyNumberFormat="1" applyFont="1" applyFill="1" applyBorder="1"/>
    <xf numFmtId="167" fontId="2" fillId="0" borderId="6" xfId="0" applyNumberFormat="1" applyFont="1" applyFill="1" applyBorder="1"/>
    <xf numFmtId="167" fontId="6" fillId="0" borderId="0" xfId="0" applyNumberFormat="1" applyFont="1" applyFill="1"/>
    <xf numFmtId="167" fontId="9" fillId="0" borderId="0" xfId="0" applyNumberFormat="1" applyFont="1" applyFill="1"/>
    <xf numFmtId="43" fontId="7" fillId="0" borderId="2" xfId="20" applyNumberFormat="1" applyFont="1" applyFill="1" applyBorder="1" applyAlignment="1">
      <alignment horizontal="right" vertical="center"/>
    </xf>
    <xf numFmtId="173" fontId="7" fillId="0" borderId="2" xfId="2" quotePrefix="1" applyNumberFormat="1" applyFont="1" applyFill="1" applyBorder="1" applyAlignment="1" applyProtection="1">
      <alignment horizontal="right" vertical="center"/>
    </xf>
    <xf numFmtId="3" fontId="7" fillId="0" borderId="2" xfId="20" quotePrefix="1" applyNumberFormat="1" applyFont="1" applyFill="1" applyBorder="1" applyAlignment="1" applyProtection="1">
      <alignment horizontal="right" vertical="center"/>
      <protection locked="0"/>
    </xf>
    <xf numFmtId="166" fontId="7" fillId="0" borderId="2" xfId="2" quotePrefix="1" applyNumberFormat="1" applyFont="1" applyFill="1" applyBorder="1" applyAlignment="1" applyProtection="1">
      <alignment horizontal="right" vertical="center"/>
    </xf>
    <xf numFmtId="43" fontId="7" fillId="0" borderId="28" xfId="20" applyNumberFormat="1" applyFont="1" applyFill="1" applyBorder="1" applyAlignment="1">
      <alignment horizontal="right" vertical="center"/>
    </xf>
    <xf numFmtId="0" fontId="5" fillId="0" borderId="0" xfId="0" applyFont="1" applyFill="1"/>
    <xf numFmtId="0" fontId="15" fillId="0" borderId="3" xfId="21" applyFont="1" applyFill="1" applyBorder="1" applyAlignment="1" applyProtection="1">
      <alignment horizontal="left" wrapText="1"/>
      <protection locked="0"/>
    </xf>
    <xf numFmtId="0" fontId="5" fillId="0" borderId="6" xfId="21" applyFont="1" applyFill="1" applyBorder="1" applyAlignment="1" applyProtection="1">
      <alignment horizontal="left" vertical="center"/>
    </xf>
    <xf numFmtId="167" fontId="51" fillId="0" borderId="2" xfId="0" applyNumberFormat="1" applyFont="1" applyFill="1" applyBorder="1"/>
    <xf numFmtId="167" fontId="51" fillId="6" borderId="28" xfId="0" applyNumberFormat="1" applyFont="1" applyFill="1" applyBorder="1"/>
    <xf numFmtId="167" fontId="5" fillId="6" borderId="28" xfId="0" applyNumberFormat="1" applyFont="1" applyFill="1" applyBorder="1" applyAlignment="1">
      <alignment horizontal="right"/>
    </xf>
    <xf numFmtId="167" fontId="5" fillId="6" borderId="28" xfId="0" applyNumberFormat="1" applyFont="1" applyFill="1" applyBorder="1"/>
    <xf numFmtId="167" fontId="51" fillId="0" borderId="12" xfId="0" applyNumberFormat="1" applyFont="1" applyFill="1" applyBorder="1"/>
    <xf numFmtId="167" fontId="51" fillId="6" borderId="32" xfId="0" applyNumberFormat="1" applyFont="1" applyFill="1" applyBorder="1"/>
    <xf numFmtId="0" fontId="5" fillId="0" borderId="0" xfId="0" applyFont="1" applyFill="1" applyBorder="1"/>
    <xf numFmtId="0" fontId="5" fillId="0" borderId="0" xfId="18" applyFont="1" applyFill="1" applyAlignment="1">
      <alignment horizontal="center"/>
    </xf>
    <xf numFmtId="49" fontId="5" fillId="0" borderId="0" xfId="20" applyNumberFormat="1" applyFont="1" applyFill="1" applyBorder="1" applyAlignment="1">
      <alignment horizontal="left"/>
    </xf>
    <xf numFmtId="9" fontId="1" fillId="0" borderId="0" xfId="28" applyFont="1" applyFill="1"/>
    <xf numFmtId="9" fontId="1" fillId="0" borderId="0" xfId="0" applyNumberFormat="1" applyFont="1" applyFill="1"/>
    <xf numFmtId="167" fontId="5" fillId="0" borderId="0" xfId="0" applyNumberFormat="1" applyFont="1" applyFill="1" applyBorder="1"/>
    <xf numFmtId="3" fontId="7" fillId="0" borderId="22" xfId="20" applyNumberFormat="1" applyFont="1" applyFill="1" applyBorder="1" applyAlignment="1" applyProtection="1">
      <alignment horizontal="right"/>
    </xf>
    <xf numFmtId="3" fontId="7" fillId="0" borderId="1" xfId="20" applyNumberFormat="1" applyFont="1" applyFill="1" applyBorder="1" applyAlignment="1" applyProtection="1">
      <alignment horizontal="right"/>
    </xf>
    <xf numFmtId="3" fontId="2" fillId="0" borderId="1" xfId="20" applyNumberFormat="1" applyFont="1" applyFill="1" applyBorder="1" applyAlignment="1" applyProtection="1">
      <alignment horizontal="right"/>
    </xf>
    <xf numFmtId="3" fontId="7" fillId="0" borderId="2" xfId="20" applyNumberFormat="1" applyFont="1" applyFill="1" applyBorder="1" applyAlignment="1" applyProtection="1">
      <alignment horizontal="right"/>
      <protection locked="0"/>
    </xf>
    <xf numFmtId="3" fontId="7" fillId="0" borderId="1" xfId="20" applyNumberFormat="1" applyFont="1" applyFill="1" applyBorder="1" applyAlignment="1" applyProtection="1">
      <alignment horizontal="right"/>
      <protection locked="0"/>
    </xf>
    <xf numFmtId="3" fontId="7" fillId="0" borderId="2" xfId="20" applyNumberFormat="1" applyFont="1" applyFill="1" applyBorder="1" applyAlignment="1" applyProtection="1">
      <alignment horizontal="right" vertical="center"/>
    </xf>
    <xf numFmtId="0" fontId="7" fillId="0" borderId="0" xfId="0" applyFont="1" applyFill="1" applyBorder="1"/>
    <xf numFmtId="0" fontId="2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quotePrefix="1" applyFont="1" applyFill="1" applyBorder="1"/>
    <xf numFmtId="0" fontId="7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7" fillId="0" borderId="1" xfId="0" applyFont="1" applyFill="1" applyBorder="1"/>
    <xf numFmtId="0" fontId="6" fillId="0" borderId="0" xfId="0" applyFont="1" applyFill="1" applyBorder="1"/>
    <xf numFmtId="0" fontId="2" fillId="0" borderId="1" xfId="0" applyFont="1" applyFill="1" applyBorder="1"/>
    <xf numFmtId="0" fontId="6" fillId="0" borderId="6" xfId="0" applyFont="1" applyFill="1" applyBorder="1"/>
    <xf numFmtId="0" fontId="2" fillId="0" borderId="8" xfId="0" applyFont="1" applyFill="1" applyBorder="1"/>
    <xf numFmtId="0" fontId="6" fillId="0" borderId="8" xfId="0" applyFont="1" applyFill="1" applyBorder="1"/>
    <xf numFmtId="0" fontId="2" fillId="0" borderId="9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/>
    </xf>
    <xf numFmtId="0" fontId="2" fillId="0" borderId="6" xfId="0" applyFont="1" applyFill="1" applyBorder="1"/>
    <xf numFmtId="0" fontId="2" fillId="0" borderId="3" xfId="0" applyFont="1" applyFill="1" applyBorder="1"/>
    <xf numFmtId="0" fontId="2" fillId="0" borderId="4" xfId="0" applyFont="1" applyFill="1" applyBorder="1"/>
    <xf numFmtId="0" fontId="2" fillId="0" borderId="14" xfId="0" applyFont="1" applyFill="1" applyBorder="1"/>
    <xf numFmtId="0" fontId="2" fillId="0" borderId="15" xfId="0" applyFont="1" applyFill="1" applyBorder="1"/>
    <xf numFmtId="0" fontId="7" fillId="0" borderId="0" xfId="0" applyFont="1" applyFill="1" applyBorder="1" applyAlignment="1">
      <alignment horizontal="center"/>
    </xf>
    <xf numFmtId="0" fontId="7" fillId="0" borderId="15" xfId="0" applyFont="1" applyFill="1" applyBorder="1"/>
    <xf numFmtId="0" fontId="9" fillId="0" borderId="0" xfId="0" applyFont="1" applyFill="1"/>
    <xf numFmtId="0" fontId="7" fillId="0" borderId="0" xfId="0" quotePrefix="1" applyFont="1" applyFill="1" applyBorder="1"/>
    <xf numFmtId="16" fontId="2" fillId="0" borderId="0" xfId="0" quotePrefix="1" applyNumberFormat="1" applyFont="1" applyFill="1" applyBorder="1"/>
    <xf numFmtId="0" fontId="6" fillId="0" borderId="1" xfId="0" applyFont="1" applyFill="1" applyBorder="1"/>
    <xf numFmtId="0" fontId="2" fillId="0" borderId="13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right"/>
    </xf>
    <xf numFmtId="0" fontId="2" fillId="0" borderId="20" xfId="0" applyFont="1" applyFill="1" applyBorder="1"/>
    <xf numFmtId="0" fontId="2" fillId="0" borderId="24" xfId="0" applyFont="1" applyFill="1" applyBorder="1"/>
    <xf numFmtId="0" fontId="2" fillId="0" borderId="25" xfId="0" applyFont="1" applyFill="1" applyBorder="1"/>
    <xf numFmtId="0" fontId="7" fillId="0" borderId="22" xfId="0" applyFont="1" applyFill="1" applyBorder="1"/>
    <xf numFmtId="0" fontId="2" fillId="0" borderId="7" xfId="0" applyFont="1" applyFill="1" applyBorder="1"/>
    <xf numFmtId="0" fontId="2" fillId="0" borderId="21" xfId="0" applyFont="1" applyFill="1" applyBorder="1" applyAlignment="1">
      <alignment horizontal="left"/>
    </xf>
    <xf numFmtId="0" fontId="9" fillId="0" borderId="6" xfId="0" applyFont="1" applyFill="1" applyBorder="1"/>
    <xf numFmtId="0" fontId="2" fillId="0" borderId="1" xfId="0" quotePrefix="1" applyFont="1" applyFill="1" applyBorder="1" applyAlignment="1">
      <alignment horizontal="left"/>
    </xf>
    <xf numFmtId="0" fontId="7" fillId="0" borderId="1" xfId="0" quotePrefix="1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6" fillId="0" borderId="11" xfId="0" applyFont="1" applyFill="1" applyBorder="1"/>
    <xf numFmtId="0" fontId="5" fillId="0" borderId="19" xfId="0" quotePrefix="1" applyFont="1" applyFill="1" applyBorder="1"/>
    <xf numFmtId="0" fontId="5" fillId="0" borderId="19" xfId="0" applyFont="1" applyFill="1" applyBorder="1"/>
    <xf numFmtId="3" fontId="6" fillId="0" borderId="0" xfId="0" applyNumberFormat="1" applyFont="1" applyFill="1"/>
    <xf numFmtId="0" fontId="7" fillId="0" borderId="2" xfId="0" applyFont="1" applyFill="1" applyBorder="1" applyAlignment="1">
      <alignment horizontal="center"/>
    </xf>
    <xf numFmtId="0" fontId="7" fillId="0" borderId="0" xfId="0" quotePrefix="1" applyFont="1" applyFill="1" applyBorder="1" applyAlignment="1">
      <alignment horizontal="center"/>
    </xf>
    <xf numFmtId="167" fontId="5" fillId="0" borderId="0" xfId="20" applyNumberFormat="1" applyFont="1" applyFill="1" applyBorder="1"/>
    <xf numFmtId="167" fontId="2" fillId="0" borderId="2" xfId="0" applyNumberFormat="1" applyFont="1" applyFill="1" applyBorder="1"/>
    <xf numFmtId="167" fontId="7" fillId="0" borderId="2" xfId="0" applyNumberFormat="1" applyFont="1" applyFill="1" applyBorder="1"/>
    <xf numFmtId="167" fontId="2" fillId="0" borderId="28" xfId="0" applyNumberFormat="1" applyFont="1" applyFill="1" applyBorder="1" applyAlignment="1">
      <alignment horizontal="right"/>
    </xf>
    <xf numFmtId="0" fontId="7" fillId="0" borderId="29" xfId="0" applyFont="1" applyFill="1" applyBorder="1" applyAlignment="1">
      <alignment horizontal="center"/>
    </xf>
    <xf numFmtId="0" fontId="7" fillId="0" borderId="30" xfId="0" applyFont="1" applyFill="1" applyBorder="1" applyAlignment="1">
      <alignment horizontal="center"/>
    </xf>
    <xf numFmtId="0" fontId="12" fillId="0" borderId="1" xfId="0" applyFont="1" applyFill="1" applyBorder="1"/>
    <xf numFmtId="0" fontId="7" fillId="0" borderId="30" xfId="0" applyFont="1" applyFill="1" applyBorder="1" applyAlignment="1">
      <alignment horizontal="center" vertical="center" wrapText="1"/>
    </xf>
    <xf numFmtId="0" fontId="6" fillId="0" borderId="0" xfId="18" applyFont="1" applyFill="1" applyAlignment="1">
      <alignment horizontal="center"/>
    </xf>
    <xf numFmtId="49" fontId="6" fillId="0" borderId="0" xfId="20" applyNumberFormat="1" applyFont="1" applyFill="1" applyBorder="1" applyAlignment="1">
      <alignment horizontal="left"/>
    </xf>
    <xf numFmtId="0" fontId="7" fillId="0" borderId="29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/>
    </xf>
    <xf numFmtId="175" fontId="6" fillId="0" borderId="0" xfId="0" applyNumberFormat="1" applyFont="1" applyFill="1"/>
    <xf numFmtId="167" fontId="6" fillId="0" borderId="0" xfId="0" applyNumberFormat="1" applyFont="1" applyFill="1"/>
    <xf numFmtId="176" fontId="6" fillId="0" borderId="0" xfId="0" applyNumberFormat="1" applyFont="1" applyFill="1"/>
    <xf numFmtId="0" fontId="2" fillId="0" borderId="8" xfId="0" quotePrefix="1" applyFont="1" applyFill="1" applyBorder="1" applyAlignment="1">
      <alignment horizontal="left"/>
    </xf>
    <xf numFmtId="0" fontId="7" fillId="0" borderId="4" xfId="0" applyFont="1" applyFill="1" applyBorder="1" applyAlignment="1">
      <alignment horizontal="right"/>
    </xf>
    <xf numFmtId="0" fontId="54" fillId="0" borderId="10" xfId="21" applyFont="1" applyFill="1" applyBorder="1" applyAlignment="1" applyProtection="1">
      <alignment horizontal="center"/>
    </xf>
    <xf numFmtId="0" fontId="54" fillId="0" borderId="17" xfId="21" applyFont="1" applyFill="1" applyBorder="1" applyAlignment="1" applyProtection="1">
      <alignment horizontal="center"/>
    </xf>
    <xf numFmtId="0" fontId="54" fillId="0" borderId="9" xfId="21" applyFont="1" applyFill="1" applyBorder="1" applyAlignment="1" applyProtection="1">
      <alignment horizontal="center"/>
      <protection locked="0"/>
    </xf>
    <xf numFmtId="0" fontId="54" fillId="6" borderId="13" xfId="21" applyFont="1" applyFill="1" applyBorder="1" applyAlignment="1" applyProtection="1">
      <alignment horizontal="center"/>
      <protection locked="0"/>
    </xf>
    <xf numFmtId="0" fontId="30" fillId="0" borderId="0" xfId="0" applyFont="1" applyFill="1"/>
    <xf numFmtId="0" fontId="2" fillId="0" borderId="0" xfId="0" applyFont="1" applyFill="1" applyBorder="1" applyAlignment="1">
      <alignment horizontal="center"/>
    </xf>
    <xf numFmtId="0" fontId="2" fillId="0" borderId="0" xfId="0" quotePrefix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167" fontId="7" fillId="0" borderId="2" xfId="0" applyNumberFormat="1" applyFont="1" applyFill="1" applyBorder="1" applyAlignment="1">
      <alignment horizontal="center"/>
    </xf>
    <xf numFmtId="0" fontId="16" fillId="0" borderId="0" xfId="19" applyFill="1"/>
    <xf numFmtId="0" fontId="7" fillId="0" borderId="34" xfId="20" applyFont="1" applyFill="1" applyBorder="1" applyAlignment="1" applyProtection="1">
      <alignment horizontal="center"/>
      <protection locked="0"/>
    </xf>
    <xf numFmtId="3" fontId="7" fillId="0" borderId="2" xfId="20" applyNumberFormat="1" applyFont="1" applyFill="1" applyBorder="1" applyAlignment="1" applyProtection="1">
      <alignment horizontal="right" vertical="center"/>
      <protection locked="0"/>
    </xf>
    <xf numFmtId="3" fontId="7" fillId="0" borderId="28" xfId="20" quotePrefix="1" applyNumberFormat="1" applyFont="1" applyFill="1" applyBorder="1" applyAlignment="1" applyProtection="1">
      <alignment horizontal="right" vertical="center"/>
    </xf>
    <xf numFmtId="166" fontId="7" fillId="0" borderId="28" xfId="2" quotePrefix="1" applyNumberFormat="1" applyFont="1" applyFill="1" applyBorder="1" applyAlignment="1" applyProtection="1">
      <alignment horizontal="right" vertical="center"/>
    </xf>
    <xf numFmtId="3" fontId="7" fillId="0" borderId="2" xfId="20" quotePrefix="1" applyNumberFormat="1" applyFont="1" applyFill="1" applyBorder="1" applyAlignment="1" applyProtection="1">
      <alignment horizontal="right" vertical="center"/>
    </xf>
    <xf numFmtId="167" fontId="7" fillId="0" borderId="2" xfId="2" quotePrefix="1" applyNumberFormat="1" applyFont="1" applyFill="1" applyBorder="1" applyAlignment="1" applyProtection="1">
      <alignment horizontal="right" vertical="center"/>
    </xf>
    <xf numFmtId="167" fontId="7" fillId="0" borderId="28" xfId="20" quotePrefix="1" applyNumberFormat="1" applyFont="1" applyFill="1" applyBorder="1" applyAlignment="1" applyProtection="1">
      <alignment horizontal="right" vertical="center"/>
    </xf>
    <xf numFmtId="167" fontId="7" fillId="0" borderId="28" xfId="2" quotePrefix="1" applyNumberFormat="1" applyFont="1" applyFill="1" applyBorder="1" applyAlignment="1" applyProtection="1">
      <alignment horizontal="right" vertical="center"/>
    </xf>
    <xf numFmtId="174" fontId="7" fillId="0" borderId="2" xfId="2" quotePrefix="1" applyNumberFormat="1" applyFont="1" applyFill="1" applyBorder="1" applyAlignment="1" applyProtection="1">
      <alignment horizontal="right" vertical="center"/>
    </xf>
    <xf numFmtId="167" fontId="7" fillId="0" borderId="2" xfId="20" applyNumberFormat="1" applyFont="1" applyFill="1" applyBorder="1" applyAlignment="1" applyProtection="1">
      <alignment horizontal="right" vertical="center"/>
      <protection locked="0"/>
    </xf>
    <xf numFmtId="169" fontId="7" fillId="0" borderId="28" xfId="2" quotePrefix="1" applyNumberFormat="1" applyFont="1" applyFill="1" applyBorder="1" applyAlignment="1" applyProtection="1">
      <alignment horizontal="right" vertical="center"/>
    </xf>
    <xf numFmtId="165" fontId="7" fillId="0" borderId="2" xfId="2" quotePrefix="1" applyNumberFormat="1" applyFont="1" applyFill="1" applyBorder="1" applyAlignment="1" applyProtection="1">
      <alignment horizontal="right" vertical="center"/>
    </xf>
    <xf numFmtId="3" fontId="7" fillId="0" borderId="2" xfId="2" quotePrefix="1" applyNumberFormat="1" applyFont="1" applyFill="1" applyBorder="1" applyAlignment="1" applyProtection="1">
      <alignment horizontal="right" vertical="center"/>
    </xf>
    <xf numFmtId="3" fontId="7" fillId="0" borderId="12" xfId="20" applyNumberFormat="1" applyFont="1" applyFill="1" applyBorder="1" applyAlignment="1" applyProtection="1">
      <alignment horizontal="right" vertical="center"/>
      <protection locked="0"/>
    </xf>
    <xf numFmtId="3" fontId="7" fillId="0" borderId="12" xfId="20" applyNumberFormat="1" applyFont="1" applyFill="1" applyBorder="1" applyAlignment="1" applyProtection="1">
      <alignment horizontal="right" vertical="center"/>
    </xf>
    <xf numFmtId="166" fontId="7" fillId="0" borderId="12" xfId="2" quotePrefix="1" applyNumberFormat="1" applyFont="1" applyFill="1" applyBorder="1" applyAlignment="1" applyProtection="1">
      <alignment horizontal="right" vertical="center"/>
    </xf>
    <xf numFmtId="3" fontId="7" fillId="0" borderId="32" xfId="20" quotePrefix="1" applyNumberFormat="1" applyFont="1" applyFill="1" applyBorder="1" applyAlignment="1" applyProtection="1">
      <alignment horizontal="right" vertical="center"/>
    </xf>
    <xf numFmtId="0" fontId="0" fillId="0" borderId="0" xfId="0" applyFill="1"/>
    <xf numFmtId="0" fontId="6" fillId="0" borderId="0" xfId="19" applyFont="1" applyFill="1"/>
    <xf numFmtId="0" fontId="7" fillId="0" borderId="3" xfId="20" applyFont="1" applyFill="1" applyBorder="1" applyAlignment="1" applyProtection="1">
      <alignment horizontal="left" vertical="center"/>
      <protection locked="0"/>
    </xf>
    <xf numFmtId="0" fontId="2" fillId="0" borderId="40" xfId="20" applyFont="1" applyFill="1" applyBorder="1" applyAlignment="1">
      <alignment horizontal="center" vertical="center"/>
    </xf>
    <xf numFmtId="0" fontId="7" fillId="0" borderId="4" xfId="20" applyFont="1" applyFill="1" applyBorder="1" applyAlignment="1">
      <alignment horizontal="centerContinuous" vertical="center"/>
    </xf>
    <xf numFmtId="0" fontId="7" fillId="0" borderId="5" xfId="20" applyFont="1" applyFill="1" applyBorder="1" applyAlignment="1">
      <alignment horizontal="centerContinuous" vertical="center"/>
    </xf>
    <xf numFmtId="0" fontId="56" fillId="0" borderId="0" xfId="19" applyFont="1" applyFill="1"/>
    <xf numFmtId="0" fontId="7" fillId="0" borderId="34" xfId="20" applyFont="1" applyFill="1" applyBorder="1" applyAlignment="1" applyProtection="1">
      <alignment horizontal="left" vertical="center"/>
      <protection locked="0"/>
    </xf>
    <xf numFmtId="0" fontId="2" fillId="0" borderId="2" xfId="20" applyFont="1" applyFill="1" applyBorder="1" applyAlignment="1">
      <alignment horizontal="center" vertical="center"/>
    </xf>
    <xf numFmtId="0" fontId="7" fillId="0" borderId="0" xfId="41" applyFont="1" applyFill="1" applyBorder="1" applyAlignment="1">
      <alignment horizontal="centerContinuous" vertical="center"/>
    </xf>
    <xf numFmtId="0" fontId="7" fillId="0" borderId="20" xfId="41" applyFont="1" applyFill="1" applyBorder="1" applyAlignment="1">
      <alignment horizontal="centerContinuous" vertical="center"/>
    </xf>
    <xf numFmtId="0" fontId="7" fillId="0" borderId="34" xfId="20" applyFont="1" applyFill="1" applyBorder="1" applyProtection="1"/>
    <xf numFmtId="0" fontId="2" fillId="0" borderId="10" xfId="20" applyFont="1" applyFill="1" applyBorder="1" applyAlignment="1">
      <alignment horizontal="center"/>
    </xf>
    <xf numFmtId="0" fontId="7" fillId="0" borderId="30" xfId="20" applyFont="1" applyFill="1" applyBorder="1" applyAlignment="1">
      <alignment horizontal="center" wrapText="1"/>
    </xf>
    <xf numFmtId="0" fontId="7" fillId="0" borderId="29" xfId="20" applyFont="1" applyFill="1" applyBorder="1" applyAlignment="1">
      <alignment horizontal="center" wrapText="1"/>
    </xf>
    <xf numFmtId="0" fontId="7" fillId="0" borderId="6" xfId="20" applyFont="1" applyFill="1" applyBorder="1" applyProtection="1">
      <protection locked="0"/>
    </xf>
    <xf numFmtId="0" fontId="2" fillId="0" borderId="9" xfId="20" applyFont="1" applyFill="1" applyBorder="1" applyAlignment="1">
      <alignment horizontal="center"/>
    </xf>
    <xf numFmtId="0" fontId="7" fillId="0" borderId="38" xfId="20" applyFont="1" applyFill="1" applyBorder="1" applyAlignment="1">
      <alignment horizontal="center" wrapText="1"/>
    </xf>
    <xf numFmtId="0" fontId="2" fillId="0" borderId="39" xfId="20" applyFont="1" applyFill="1" applyBorder="1" applyAlignment="1" applyProtection="1">
      <alignment horizontal="left" vertical="top" wrapText="1"/>
      <protection locked="0"/>
    </xf>
    <xf numFmtId="0" fontId="7" fillId="0" borderId="30" xfId="18" applyFont="1" applyFill="1" applyBorder="1" applyAlignment="1">
      <alignment horizontal="center" vertical="center"/>
    </xf>
    <xf numFmtId="14" fontId="7" fillId="0" borderId="9" xfId="20" applyNumberFormat="1" applyFont="1" applyFill="1" applyBorder="1" applyAlignment="1">
      <alignment horizontal="center"/>
    </xf>
    <xf numFmtId="0" fontId="7" fillId="0" borderId="20" xfId="20" applyFont="1" applyFill="1" applyBorder="1" applyAlignment="1" applyProtection="1">
      <alignment horizontal="center"/>
      <protection locked="0"/>
    </xf>
    <xf numFmtId="0" fontId="2" fillId="0" borderId="6" xfId="41" applyFont="1" applyFill="1" applyBorder="1" applyAlignment="1" applyProtection="1">
      <alignment vertical="top" wrapText="1"/>
      <protection locked="0"/>
    </xf>
    <xf numFmtId="0" fontId="7" fillId="0" borderId="26" xfId="18" quotePrefix="1" applyFont="1" applyFill="1" applyBorder="1" applyAlignment="1">
      <alignment horizontal="center" vertical="justify"/>
    </xf>
    <xf numFmtId="0" fontId="2" fillId="0" borderId="10" xfId="20" applyFont="1" applyFill="1" applyBorder="1" applyAlignment="1">
      <alignment horizontal="right"/>
    </xf>
    <xf numFmtId="0" fontId="2" fillId="0" borderId="17" xfId="20" applyFont="1" applyFill="1" applyBorder="1" applyAlignment="1">
      <alignment horizontal="right"/>
    </xf>
    <xf numFmtId="0" fontId="7" fillId="0" borderId="6" xfId="20" applyFont="1" applyFill="1" applyBorder="1"/>
    <xf numFmtId="0" fontId="7" fillId="0" borderId="26" xfId="18" applyFont="1" applyFill="1" applyBorder="1"/>
    <xf numFmtId="0" fontId="2" fillId="0" borderId="2" xfId="20" applyFont="1" applyFill="1" applyBorder="1" applyAlignment="1">
      <alignment horizontal="right"/>
    </xf>
    <xf numFmtId="0" fontId="2" fillId="0" borderId="20" xfId="20" applyFont="1" applyFill="1" applyBorder="1" applyAlignment="1">
      <alignment horizontal="right"/>
    </xf>
    <xf numFmtId="169" fontId="7" fillId="0" borderId="2" xfId="42" applyNumberFormat="1" applyFont="1" applyFill="1" applyBorder="1"/>
    <xf numFmtId="167" fontId="7" fillId="0" borderId="20" xfId="0" applyNumberFormat="1" applyFont="1" applyFill="1" applyBorder="1"/>
    <xf numFmtId="167" fontId="56" fillId="0" borderId="0" xfId="19" applyNumberFormat="1" applyFont="1" applyFill="1"/>
    <xf numFmtId="0" fontId="2" fillId="0" borderId="6" xfId="20" applyFont="1" applyFill="1" applyBorder="1"/>
    <xf numFmtId="3" fontId="2" fillId="0" borderId="2" xfId="20" applyNumberFormat="1" applyFont="1" applyFill="1" applyBorder="1" applyAlignment="1">
      <alignment horizontal="right" vertical="center"/>
    </xf>
    <xf numFmtId="169" fontId="2" fillId="0" borderId="20" xfId="1" applyNumberFormat="1" applyFont="1" applyFill="1" applyBorder="1" applyAlignment="1">
      <alignment horizontal="right"/>
    </xf>
    <xf numFmtId="169" fontId="2" fillId="0" borderId="2" xfId="42" applyNumberFormat="1" applyFont="1" applyFill="1" applyBorder="1"/>
    <xf numFmtId="167" fontId="2" fillId="0" borderId="20" xfId="0" applyNumberFormat="1" applyFont="1" applyFill="1" applyBorder="1"/>
    <xf numFmtId="0" fontId="7" fillId="0" borderId="26" xfId="18" quotePrefix="1" applyFont="1" applyFill="1" applyBorder="1" applyAlignment="1">
      <alignment horizontal="center"/>
    </xf>
    <xf numFmtId="3" fontId="2" fillId="0" borderId="20" xfId="20" applyNumberFormat="1" applyFont="1" applyFill="1" applyBorder="1" applyAlignment="1">
      <alignment horizontal="right" vertical="center"/>
    </xf>
    <xf numFmtId="3" fontId="2" fillId="0" borderId="20" xfId="20" applyNumberFormat="1" applyFont="1" applyFill="1" applyBorder="1" applyAlignment="1" applyProtection="1">
      <alignment horizontal="right" vertical="center"/>
    </xf>
    <xf numFmtId="169" fontId="7" fillId="0" borderId="2" xfId="20" applyNumberFormat="1" applyFont="1" applyFill="1" applyBorder="1" applyAlignment="1" applyProtection="1">
      <alignment horizontal="right" vertical="center"/>
    </xf>
    <xf numFmtId="3" fontId="7" fillId="0" borderId="2" xfId="20" applyNumberFormat="1" applyFont="1" applyFill="1" applyBorder="1" applyAlignment="1">
      <alignment horizontal="right" vertical="center"/>
    </xf>
    <xf numFmtId="169" fontId="2" fillId="0" borderId="2" xfId="20" applyNumberFormat="1" applyFont="1" applyFill="1" applyBorder="1" applyAlignment="1" applyProtection="1">
      <alignment horizontal="right" vertical="center"/>
    </xf>
    <xf numFmtId="0" fontId="2" fillId="0" borderId="26" xfId="18" applyFont="1" applyFill="1" applyBorder="1" applyAlignment="1">
      <alignment horizontal="center"/>
    </xf>
    <xf numFmtId="0" fontId="7" fillId="0" borderId="11" xfId="20" applyFont="1" applyFill="1" applyBorder="1"/>
    <xf numFmtId="0" fontId="7" fillId="0" borderId="41" xfId="0" quotePrefix="1" applyFont="1" applyFill="1" applyBorder="1" applyAlignment="1">
      <alignment horizontal="center"/>
    </xf>
    <xf numFmtId="167" fontId="7" fillId="0" borderId="42" xfId="0" applyNumberFormat="1" applyFont="1" applyFill="1" applyBorder="1"/>
    <xf numFmtId="0" fontId="2" fillId="0" borderId="0" xfId="19" applyFont="1" applyFill="1"/>
    <xf numFmtId="167" fontId="7" fillId="0" borderId="28" xfId="0" applyNumberFormat="1" applyFont="1" applyFill="1" applyBorder="1"/>
    <xf numFmtId="167" fontId="2" fillId="0" borderId="28" xfId="0" applyNumberFormat="1" applyFont="1" applyFill="1" applyBorder="1"/>
    <xf numFmtId="0" fontId="7" fillId="0" borderId="26" xfId="0" applyFont="1" applyFill="1" applyBorder="1" applyAlignment="1">
      <alignment horizontal="center"/>
    </xf>
    <xf numFmtId="0" fontId="2" fillId="0" borderId="26" xfId="0" quotePrefix="1" applyFont="1" applyFill="1" applyBorder="1" applyAlignment="1">
      <alignment horizontal="center"/>
    </xf>
    <xf numFmtId="0" fontId="6" fillId="0" borderId="41" xfId="0" applyFont="1" applyFill="1" applyBorder="1"/>
    <xf numFmtId="0" fontId="7" fillId="0" borderId="38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167" fontId="2" fillId="0" borderId="2" xfId="0" applyNumberFormat="1" applyFont="1" applyFill="1" applyBorder="1" applyAlignment="1">
      <alignment horizontal="right"/>
    </xf>
    <xf numFmtId="167" fontId="2" fillId="0" borderId="2" xfId="0" quotePrefix="1" applyNumberFormat="1" applyFont="1" applyFill="1" applyBorder="1" applyAlignment="1">
      <alignment horizontal="right"/>
    </xf>
    <xf numFmtId="167" fontId="7" fillId="0" borderId="2" xfId="0" applyNumberFormat="1" applyFont="1" applyFill="1" applyBorder="1" applyAlignment="1">
      <alignment horizontal="right"/>
    </xf>
    <xf numFmtId="177" fontId="2" fillId="0" borderId="12" xfId="0" applyNumberFormat="1" applyFont="1" applyFill="1" applyBorder="1"/>
    <xf numFmtId="177" fontId="2" fillId="0" borderId="23" xfId="0" applyNumberFormat="1" applyFont="1" applyFill="1" applyBorder="1"/>
    <xf numFmtId="177" fontId="2" fillId="0" borderId="32" xfId="0" applyNumberFormat="1" applyFont="1" applyFill="1" applyBorder="1"/>
    <xf numFmtId="0" fontId="7" fillId="0" borderId="1" xfId="0" applyFont="1" applyFill="1" applyBorder="1" applyAlignment="1">
      <alignment horizontal="left" wrapText="1"/>
    </xf>
    <xf numFmtId="0" fontId="7" fillId="0" borderId="38" xfId="0" applyFont="1" applyFill="1" applyBorder="1" applyAlignment="1">
      <alignment horizontal="center" vertical="center" wrapText="1"/>
    </xf>
    <xf numFmtId="0" fontId="7" fillId="0" borderId="25" xfId="0" applyFont="1" applyFill="1" applyBorder="1"/>
    <xf numFmtId="0" fontId="7" fillId="0" borderId="38" xfId="0" applyFont="1" applyFill="1" applyBorder="1"/>
    <xf numFmtId="0" fontId="8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wrapText="1"/>
    </xf>
    <xf numFmtId="0" fontId="7" fillId="0" borderId="36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38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167" fontId="2" fillId="0" borderId="2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wrapText="1"/>
    </xf>
    <xf numFmtId="0" fontId="8" fillId="0" borderId="20" xfId="0" applyFont="1" applyFill="1" applyBorder="1" applyAlignment="1">
      <alignment horizontal="center" vertical="center" wrapText="1"/>
    </xf>
    <xf numFmtId="167" fontId="7" fillId="0" borderId="2" xfId="0" applyNumberFormat="1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 wrapText="1"/>
    </xf>
    <xf numFmtId="0" fontId="7" fillId="0" borderId="8" xfId="0" applyFont="1" applyFill="1" applyBorder="1" applyAlignment="1">
      <alignment horizontal="center" wrapText="1"/>
    </xf>
    <xf numFmtId="0" fontId="7" fillId="0" borderId="13" xfId="0" applyFont="1" applyFill="1" applyBorder="1" applyAlignment="1">
      <alignment horizontal="center" wrapText="1"/>
    </xf>
    <xf numFmtId="0" fontId="7" fillId="0" borderId="10" xfId="0" applyFont="1" applyFill="1" applyBorder="1" applyAlignment="1">
      <alignment horizontal="center" vertical="justify"/>
    </xf>
    <xf numFmtId="0" fontId="7" fillId="0" borderId="27" xfId="0" applyFont="1" applyFill="1" applyBorder="1" applyAlignment="1">
      <alignment horizontal="center" vertical="justify"/>
    </xf>
    <xf numFmtId="0" fontId="8" fillId="0" borderId="8" xfId="0" applyFont="1" applyFill="1" applyBorder="1" applyAlignment="1">
      <alignment horizontal="center" wrapText="1"/>
    </xf>
    <xf numFmtId="0" fontId="8" fillId="0" borderId="13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wrapText="1"/>
    </xf>
    <xf numFmtId="0" fontId="9" fillId="0" borderId="31" xfId="0" applyFont="1" applyFill="1" applyBorder="1" applyAlignment="1">
      <alignment horizontal="center" wrapText="1"/>
    </xf>
    <xf numFmtId="0" fontId="7" fillId="0" borderId="36" xfId="0" applyFont="1" applyFill="1" applyBorder="1" applyAlignment="1">
      <alignment horizontal="center" wrapText="1"/>
    </xf>
    <xf numFmtId="0" fontId="9" fillId="0" borderId="38" xfId="0" applyFont="1" applyFill="1" applyBorder="1" applyAlignment="1">
      <alignment horizontal="center" wrapText="1"/>
    </xf>
    <xf numFmtId="0" fontId="52" fillId="0" borderId="36" xfId="21" applyFont="1" applyFill="1" applyBorder="1" applyAlignment="1" applyProtection="1">
      <alignment horizontal="center" wrapText="1"/>
    </xf>
    <xf numFmtId="0" fontId="53" fillId="0" borderId="31" xfId="23" applyFont="1" applyFill="1" applyBorder="1" applyAlignment="1" applyProtection="1">
      <alignment horizontal="center" wrapText="1"/>
    </xf>
    <xf numFmtId="0" fontId="50" fillId="0" borderId="0" xfId="20" applyFont="1" applyFill="1" applyBorder="1" applyAlignment="1" applyProtection="1">
      <alignment horizontal="right" vertical="center" wrapText="1"/>
    </xf>
    <xf numFmtId="0" fontId="50" fillId="0" borderId="20" xfId="20" applyFont="1" applyFill="1" applyBorder="1" applyAlignment="1" applyProtection="1">
      <alignment horizontal="right" vertical="center" wrapText="1"/>
    </xf>
    <xf numFmtId="0" fontId="26" fillId="0" borderId="33" xfId="20" applyFont="1" applyFill="1" applyBorder="1" applyAlignment="1" applyProtection="1">
      <alignment horizontal="center" wrapText="1"/>
    </xf>
    <xf numFmtId="0" fontId="26" fillId="0" borderId="34" xfId="20" applyFont="1" applyFill="1" applyBorder="1" applyAlignment="1" applyProtection="1">
      <alignment horizontal="center" wrapText="1"/>
    </xf>
    <xf numFmtId="0" fontId="26" fillId="0" borderId="39" xfId="20" applyFont="1" applyFill="1" applyBorder="1" applyAlignment="1" applyProtection="1">
      <alignment horizontal="center" wrapText="1"/>
    </xf>
  </cellXfs>
  <cellStyles count="45">
    <cellStyle name="Binlik Ayracı_2251 Cash Flow Statement Working Paper-30.06.2008-ikinci" xfId="1"/>
    <cellStyle name="Comma" xfId="2" builtinId="3"/>
    <cellStyle name="Comma 2" xfId="42"/>
    <cellStyle name="Euro" xfId="3"/>
    <cellStyle name="Inputbsdate" xfId="4"/>
    <cellStyle name="Inputdate" xfId="5"/>
    <cellStyle name="Inputexplain" xfId="6"/>
    <cellStyle name="Inputexplainlk" xfId="7"/>
    <cellStyle name="Inputname" xfId="8"/>
    <cellStyle name="Inputnamecypt10" xfId="9"/>
    <cellStyle name="Inputnamecypt12" xfId="10"/>
    <cellStyle name="Inputnumbacc" xfId="11"/>
    <cellStyle name="Inputnumbaccid" xfId="12"/>
    <cellStyle name="Inputnumbaccpt" xfId="13"/>
    <cellStyle name="Inputnumbaccpttl" xfId="14"/>
    <cellStyle name="Inputnumbaccyuz" xfId="15"/>
    <cellStyle name="Inputnumber" xfId="16"/>
    <cellStyle name="Inputnumberpt" xfId="17"/>
    <cellStyle name="Normal" xfId="0" builtinId="0"/>
    <cellStyle name="Normal 2" xfId="18"/>
    <cellStyle name="Normal 3" xfId="19"/>
    <cellStyle name="Normal 4" xfId="44"/>
    <cellStyle name="Normal_1.BÖLÜM-MALİ TABLOLAR-ak-pas-gn-kz-özk-na-kd" xfId="20"/>
    <cellStyle name="Normal_1.BÖLÜM-MALİ TABLOLAR-ak-pas-gn-kz-özk-na-kd_TCZB 31 12 2007 Mali Tablolar" xfId="21"/>
    <cellStyle name="Normal_ÖK Mart 2008" xfId="22"/>
    <cellStyle name="Normal_TCZB 31 12 2007 Mali Tablolar" xfId="23"/>
    <cellStyle name="Normaldate" xfId="24"/>
    <cellStyle name="Normalpattern" xfId="25"/>
    <cellStyle name="Normalsq" xfId="26"/>
    <cellStyle name="Normalyr" xfId="27"/>
    <cellStyle name="ParaBirimi 2" xfId="43"/>
    <cellStyle name="Percent" xfId="28" builtinId="5"/>
    <cellStyle name="PYInputbsdate" xfId="29"/>
    <cellStyle name="PYInputdate" xfId="30"/>
    <cellStyle name="PYInputnumbacc" xfId="31"/>
    <cellStyle name="PYInputnumbaccpt" xfId="32"/>
    <cellStyle name="PYInputnumbaccpttl" xfId="33"/>
    <cellStyle name="PYInputnumbaccyuz" xfId="34"/>
    <cellStyle name="PYInputnumber" xfId="35"/>
    <cellStyle name="PYInputnumberpt" xfId="36"/>
    <cellStyle name="PYNormalpattern" xfId="37"/>
    <cellStyle name="PYRefname" xfId="38"/>
    <cellStyle name="Refname" xfId="39"/>
    <cellStyle name="s" xfId="40"/>
    <cellStyle name="Style 1" xfId="4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externalLink" Target="externalLinks/externalLink1.xml" />
  <Relationship Id="rId13" Type="http://schemas.openxmlformats.org/officeDocument/2006/relationships/calcChain" Target="calcChain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12" Type="http://schemas.openxmlformats.org/officeDocument/2006/relationships/sharedStrings" Target="sharedStrings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styles" Target="styles.xml" />
  <Relationship Id="rId5" Type="http://schemas.openxmlformats.org/officeDocument/2006/relationships/worksheet" Target="worksheets/sheet5.xml" />
  <Relationship Id="rId10" Type="http://schemas.openxmlformats.org/officeDocument/2006/relationships/theme" Target="theme/theme1.xml" />
  <Relationship Id="rId4" Type="http://schemas.openxmlformats.org/officeDocument/2006/relationships/worksheet" Target="worksheets/sheet4.xml" />
  <Relationship Id="rId9" Type="http://schemas.openxmlformats.org/officeDocument/2006/relationships/externalLink" Target="externalLinks/externalLink2.xml" />
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rdrc0210\ANK_AUDIT_PUBLIC\bilancoservisi\bilanco%201\Denetim%20Raporlar&#305;\2008\Mart%202008\nakit%20ak&#305;m%20Mart%2020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5800.1%20Interest%20and%20Other%20Income%20Accruals%20on%20Loans%20Combined%20Leadsheet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sh and cash eq"/>
      <sheetName val="Cash Flow 2007"/>
      <sheetName val="Ödenen vergiler"/>
      <sheetName val="Financials"/>
      <sheetName val="Reeskontlar"/>
      <sheetName val="Key"/>
      <sheetName val="Cash Flow for Reporting"/>
      <sheetName val="karşılık gideri"/>
      <sheetName val="&quot;Donuk Alacak&quot;"/>
      <sheetName val="AFS-HTM"/>
      <sheetName val="Yabancı iştirak kur farkı"/>
      <sheetName val="FX"/>
      <sheetName val="Tickmark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Lead"/>
      <sheetName val="Links"/>
      <sheetName val="Tickmarks"/>
    </sheetNames>
    <sheetDataSet>
      <sheetData sheetId="0">
        <row r="2">
          <cell r="G2" t="str">
            <v>30.06.2011</v>
          </cell>
          <cell r="I2" t="str">
            <v>AJE</v>
          </cell>
          <cell r="J2" t="str">
            <v>Adjusted</v>
          </cell>
          <cell r="K2" t="str">
            <v>RJE</v>
          </cell>
          <cell r="L2" t="str">
            <v>Final</v>
          </cell>
          <cell r="N2" t="str">
            <v>31.03.2011</v>
          </cell>
        </row>
        <row r="4">
          <cell r="G4">
            <v>47</v>
          </cell>
          <cell r="I4">
            <v>0</v>
          </cell>
          <cell r="J4">
            <v>47</v>
          </cell>
          <cell r="K4">
            <v>0</v>
          </cell>
          <cell r="L4">
            <v>47</v>
          </cell>
          <cell r="N4">
            <v>0</v>
          </cell>
        </row>
        <row r="5">
          <cell r="G5">
            <v>1518</v>
          </cell>
          <cell r="I5">
            <v>0</v>
          </cell>
          <cell r="J5">
            <v>1518</v>
          </cell>
          <cell r="K5">
            <v>0</v>
          </cell>
          <cell r="L5">
            <v>1518</v>
          </cell>
          <cell r="N5">
            <v>3297</v>
          </cell>
        </row>
        <row r="6">
          <cell r="G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N6">
            <v>0</v>
          </cell>
        </row>
        <row r="7">
          <cell r="G7">
            <v>744</v>
          </cell>
          <cell r="I7">
            <v>0</v>
          </cell>
          <cell r="J7">
            <v>744</v>
          </cell>
          <cell r="K7">
            <v>0</v>
          </cell>
          <cell r="L7">
            <v>744</v>
          </cell>
          <cell r="N7">
            <v>739</v>
          </cell>
        </row>
        <row r="8">
          <cell r="G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N8">
            <v>235</v>
          </cell>
        </row>
        <row r="9">
          <cell r="G9">
            <v>166</v>
          </cell>
          <cell r="I9">
            <v>0</v>
          </cell>
          <cell r="J9">
            <v>166</v>
          </cell>
          <cell r="K9">
            <v>0</v>
          </cell>
          <cell r="L9">
            <v>166</v>
          </cell>
          <cell r="N9">
            <v>0</v>
          </cell>
        </row>
        <row r="10">
          <cell r="G10">
            <v>6133</v>
          </cell>
          <cell r="I10">
            <v>0</v>
          </cell>
          <cell r="J10">
            <v>6133</v>
          </cell>
          <cell r="K10">
            <v>0</v>
          </cell>
          <cell r="L10">
            <v>6133</v>
          </cell>
          <cell r="N10">
            <v>5455</v>
          </cell>
        </row>
        <row r="11">
          <cell r="G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N11">
            <v>0</v>
          </cell>
        </row>
        <row r="12">
          <cell r="G12">
            <v>5027</v>
          </cell>
          <cell r="I12">
            <v>0</v>
          </cell>
          <cell r="J12">
            <v>5027</v>
          </cell>
          <cell r="K12">
            <v>0</v>
          </cell>
          <cell r="L12">
            <v>5027</v>
          </cell>
          <cell r="N12">
            <v>4284</v>
          </cell>
        </row>
        <row r="13">
          <cell r="G13">
            <v>13635</v>
          </cell>
          <cell r="I13">
            <v>0</v>
          </cell>
          <cell r="J13">
            <v>13635</v>
          </cell>
          <cell r="K13">
            <v>0</v>
          </cell>
          <cell r="L13">
            <v>13635</v>
          </cell>
          <cell r="N13">
            <v>14010</v>
          </cell>
        </row>
        <row r="15">
          <cell r="G15">
            <v>5832</v>
          </cell>
          <cell r="I15">
            <v>0</v>
          </cell>
          <cell r="J15">
            <v>5832</v>
          </cell>
          <cell r="K15">
            <v>0</v>
          </cell>
          <cell r="L15">
            <v>5832</v>
          </cell>
          <cell r="N15">
            <v>4027</v>
          </cell>
        </row>
        <row r="16">
          <cell r="G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N16">
            <v>0</v>
          </cell>
        </row>
        <row r="17">
          <cell r="G17">
            <v>5832</v>
          </cell>
          <cell r="I17">
            <v>0</v>
          </cell>
          <cell r="J17">
            <v>5832</v>
          </cell>
          <cell r="K17">
            <v>0</v>
          </cell>
          <cell r="L17">
            <v>5832</v>
          </cell>
          <cell r="N17">
            <v>4027</v>
          </cell>
        </row>
        <row r="19">
          <cell r="G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N19">
            <v>0</v>
          </cell>
        </row>
        <row r="20">
          <cell r="G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N20">
            <v>0</v>
          </cell>
        </row>
        <row r="21">
          <cell r="G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N21">
            <v>0</v>
          </cell>
        </row>
        <row r="22">
          <cell r="G22">
            <v>418</v>
          </cell>
          <cell r="I22">
            <v>0</v>
          </cell>
          <cell r="J22">
            <v>418</v>
          </cell>
          <cell r="K22">
            <v>0</v>
          </cell>
          <cell r="L22">
            <v>418</v>
          </cell>
          <cell r="N22">
            <v>550</v>
          </cell>
        </row>
        <row r="23">
          <cell r="G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N23">
            <v>0</v>
          </cell>
        </row>
        <row r="24">
          <cell r="G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N24">
            <v>0</v>
          </cell>
        </row>
        <row r="25">
          <cell r="G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N25">
            <v>0</v>
          </cell>
        </row>
        <row r="26">
          <cell r="G26">
            <v>418</v>
          </cell>
          <cell r="I26">
            <v>0</v>
          </cell>
          <cell r="J26">
            <v>418</v>
          </cell>
          <cell r="K26">
            <v>0</v>
          </cell>
          <cell r="L26">
            <v>418</v>
          </cell>
          <cell r="N26">
            <v>550</v>
          </cell>
        </row>
        <row r="27">
          <cell r="G27">
            <v>19885</v>
          </cell>
          <cell r="I27">
            <v>0</v>
          </cell>
          <cell r="J27">
            <v>19885</v>
          </cell>
          <cell r="K27">
            <v>0</v>
          </cell>
          <cell r="L27">
            <v>19885</v>
          </cell>
          <cell r="N27">
            <v>18587</v>
          </cell>
        </row>
      </sheetData>
      <sheetData sheetId="1">
        <row r="1">
          <cell r="F1" t="str">
            <v>30.06.2011</v>
          </cell>
          <cell r="G1" t="str">
            <v>AJE</v>
          </cell>
          <cell r="H1" t="str">
            <v>Adjusted</v>
          </cell>
          <cell r="I1" t="str">
            <v>RJE</v>
          </cell>
          <cell r="J1" t="str">
            <v>Final</v>
          </cell>
          <cell r="K1" t="str">
            <v>31.03.2011</v>
          </cell>
        </row>
        <row r="3">
          <cell r="F3">
            <v>47</v>
          </cell>
          <cell r="G3">
            <v>0</v>
          </cell>
          <cell r="H3">
            <v>47</v>
          </cell>
          <cell r="I3">
            <v>0</v>
          </cell>
          <cell r="J3">
            <v>47</v>
          </cell>
          <cell r="K3">
            <v>0</v>
          </cell>
        </row>
        <row r="4">
          <cell r="F4">
            <v>1518</v>
          </cell>
          <cell r="G4">
            <v>0</v>
          </cell>
          <cell r="H4">
            <v>1518</v>
          </cell>
          <cell r="I4">
            <v>0</v>
          </cell>
          <cell r="J4">
            <v>1518</v>
          </cell>
          <cell r="K4">
            <v>3297</v>
          </cell>
        </row>
        <row r="5"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</row>
        <row r="6">
          <cell r="F6">
            <v>744</v>
          </cell>
          <cell r="G6">
            <v>0</v>
          </cell>
          <cell r="H6">
            <v>744</v>
          </cell>
          <cell r="I6">
            <v>0</v>
          </cell>
          <cell r="J6">
            <v>744</v>
          </cell>
          <cell r="K6">
            <v>739</v>
          </cell>
        </row>
        <row r="7"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235</v>
          </cell>
        </row>
        <row r="8">
          <cell r="F8">
            <v>166</v>
          </cell>
          <cell r="G8">
            <v>0</v>
          </cell>
          <cell r="H8">
            <v>166</v>
          </cell>
          <cell r="I8">
            <v>0</v>
          </cell>
          <cell r="J8">
            <v>166</v>
          </cell>
          <cell r="K8">
            <v>0</v>
          </cell>
        </row>
        <row r="9">
          <cell r="F9">
            <v>6133</v>
          </cell>
          <cell r="G9">
            <v>0</v>
          </cell>
          <cell r="H9">
            <v>6133</v>
          </cell>
          <cell r="I9">
            <v>0</v>
          </cell>
          <cell r="J9">
            <v>6133</v>
          </cell>
          <cell r="K9">
            <v>5455</v>
          </cell>
        </row>
        <row r="10"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</row>
        <row r="11">
          <cell r="F11">
            <v>5027</v>
          </cell>
          <cell r="G11">
            <v>0</v>
          </cell>
          <cell r="H11">
            <v>5027</v>
          </cell>
          <cell r="I11">
            <v>0</v>
          </cell>
          <cell r="J11">
            <v>5027</v>
          </cell>
          <cell r="K11">
            <v>4284</v>
          </cell>
        </row>
        <row r="12">
          <cell r="F12">
            <v>13635</v>
          </cell>
          <cell r="G12">
            <v>0</v>
          </cell>
          <cell r="H12">
            <v>13635</v>
          </cell>
          <cell r="I12">
            <v>0</v>
          </cell>
          <cell r="J12">
            <v>13635</v>
          </cell>
          <cell r="K12">
            <v>14010</v>
          </cell>
        </row>
        <row r="14">
          <cell r="F14">
            <v>5832</v>
          </cell>
          <cell r="G14">
            <v>0</v>
          </cell>
          <cell r="H14">
            <v>5832</v>
          </cell>
          <cell r="I14">
            <v>0</v>
          </cell>
          <cell r="J14">
            <v>5832</v>
          </cell>
          <cell r="K14">
            <v>4027</v>
          </cell>
        </row>
        <row r="15"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</row>
        <row r="16">
          <cell r="F16">
            <v>5832</v>
          </cell>
          <cell r="G16">
            <v>0</v>
          </cell>
          <cell r="H16">
            <v>5832</v>
          </cell>
          <cell r="I16">
            <v>0</v>
          </cell>
          <cell r="J16">
            <v>5832</v>
          </cell>
          <cell r="K16">
            <v>4027</v>
          </cell>
        </row>
        <row r="18"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</row>
        <row r="19"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</row>
        <row r="20"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</row>
        <row r="21">
          <cell r="F21">
            <v>418</v>
          </cell>
          <cell r="G21">
            <v>0</v>
          </cell>
          <cell r="H21">
            <v>418</v>
          </cell>
          <cell r="I21">
            <v>0</v>
          </cell>
          <cell r="J21">
            <v>418</v>
          </cell>
          <cell r="K21">
            <v>550</v>
          </cell>
        </row>
        <row r="22"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</row>
        <row r="23"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</row>
        <row r="24"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</row>
        <row r="25">
          <cell r="F25">
            <v>418</v>
          </cell>
          <cell r="G25">
            <v>0</v>
          </cell>
          <cell r="H25">
            <v>418</v>
          </cell>
          <cell r="I25">
            <v>0</v>
          </cell>
          <cell r="J25">
            <v>418</v>
          </cell>
          <cell r="K25">
            <v>550</v>
          </cell>
        </row>
        <row r="26">
          <cell r="F26">
            <v>19885</v>
          </cell>
          <cell r="G26">
            <v>0</v>
          </cell>
          <cell r="H26">
            <v>19885</v>
          </cell>
          <cell r="I26">
            <v>0</v>
          </cell>
          <cell r="J26">
            <v>19885</v>
          </cell>
          <cell r="K26">
            <v>18587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3" Type="http://schemas.openxmlformats.org/officeDocument/2006/relationships/printerSettings" Target="../printerSettings/printerSettings3.bin" />
  <Relationship Id="rId2" Type="http://schemas.openxmlformats.org/officeDocument/2006/relationships/printerSettings" Target="../printerSettings/printerSettings2.bin" />
  <Relationship Id="rId1" Type="http://schemas.openxmlformats.org/officeDocument/2006/relationships/printerSettings" Target="../printerSettings/printerSettings1.bin" />
  <Relationship Id="rId5" Type="http://schemas.openxmlformats.org/officeDocument/2006/relationships/vmlDrawing" Target="../drawings/vmlDrawing1.vml" />
  <Relationship Id="rId4" Type="http://schemas.openxmlformats.org/officeDocument/2006/relationships/printerSettings" Target="../printerSettings/printerSettings4.bin" />
</Relationships>
</file>

<file path=xl/worksheets/_rels/sheet2.xml.rels>&#65279;<?xml version="1.0" encoding="UTF-8" standalone="yes"?>
<Relationships xmlns="http://schemas.openxmlformats.org/package/2006/relationships">
  <Relationship Id="rId3" Type="http://schemas.openxmlformats.org/officeDocument/2006/relationships/printerSettings" Target="../printerSettings/printerSettings7.bin" />
  <Relationship Id="rId2" Type="http://schemas.openxmlformats.org/officeDocument/2006/relationships/printerSettings" Target="../printerSettings/printerSettings6.bin" />
  <Relationship Id="rId1" Type="http://schemas.openxmlformats.org/officeDocument/2006/relationships/printerSettings" Target="../printerSettings/printerSettings5.bin" />
  <Relationship Id="rId4" Type="http://schemas.openxmlformats.org/officeDocument/2006/relationships/printerSettings" Target="../printerSettings/printerSettings8.bin" />
</Relationships>
</file>

<file path=xl/worksheets/_rels/sheet3.xml.rels>&#65279;<?xml version="1.0" encoding="UTF-8" standalone="yes"?>
<Relationships xmlns="http://schemas.openxmlformats.org/package/2006/relationships">
  <Relationship Id="rId3" Type="http://schemas.openxmlformats.org/officeDocument/2006/relationships/printerSettings" Target="../printerSettings/printerSettings11.bin" />
  <Relationship Id="rId2" Type="http://schemas.openxmlformats.org/officeDocument/2006/relationships/printerSettings" Target="../printerSettings/printerSettings10.bin" />
  <Relationship Id="rId1" Type="http://schemas.openxmlformats.org/officeDocument/2006/relationships/printerSettings" Target="../printerSettings/printerSettings9.bin" />
  <Relationship Id="rId4" Type="http://schemas.openxmlformats.org/officeDocument/2006/relationships/printerSettings" Target="../printerSettings/printerSettings12.bin" />
</Relationships>
</file>

<file path=xl/worksheets/_rels/sheet4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3.bin" />
</Relationships>
</file>

<file path=xl/worksheets/_rels/sheet5.xml.rels>&#65279;<?xml version="1.0" encoding="UTF-8" standalone="yes"?>
<Relationships xmlns="http://schemas.openxmlformats.org/package/2006/relationships">
  <Relationship Id="rId2" Type="http://schemas.openxmlformats.org/officeDocument/2006/relationships/vmlDrawing" Target="../drawings/vmlDrawing2.vml" />
  <Relationship Id="rId1" Type="http://schemas.openxmlformats.org/officeDocument/2006/relationships/printerSettings" Target="../printerSettings/printerSettings14.bin" />
</Relationships>
</file>

<file path=xl/worksheets/_rels/sheet6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5.bin" />
</Relationships>
</file>

<file path=xl/worksheets/_rels/sheet7.xml.rels>&#65279;<?xml version="1.0" encoding="UTF-8" standalone="yes"?>
<Relationships xmlns="http://schemas.openxmlformats.org/package/2006/relationships">
  <Relationship Id="rId2" Type="http://schemas.openxmlformats.org/officeDocument/2006/relationships/vmlDrawing" Target="../drawings/vmlDrawing3.vml" />
  <Relationship Id="rId1" Type="http://schemas.openxmlformats.org/officeDocument/2006/relationships/printerSettings" Target="../printerSettings/printerSettings16.bin" />
</Relationships>
</file>

<file path=xl/worksheets/sheet1.xml><?xml version="1.0" encoding="utf-8"?>
<worksheet xmlns="http://schemas.openxmlformats.org/spreadsheetml/2006/main" xmlns:r="http://schemas.openxmlformats.org/officeDocument/2006/relationships">
  <sheetPr codeName="Sayfa1" enableFormatConditionsCalculation="0">
    <pageSetUpPr fitToPage="1"/>
  </sheetPr>
  <dimension ref="B2:O902"/>
  <sheetViews>
    <sheetView showGridLines="0" zoomScale="65" zoomScaleNormal="65" workbookViewId="0">
      <pane xSplit="5" ySplit="10" topLeftCell="F11" activePane="bottomRight" state="frozen"/>
      <selection activeCell="D24" sqref="D24"/>
      <selection pane="topRight" activeCell="D24" sqref="D24"/>
      <selection pane="bottomLeft" activeCell="D24" sqref="D24"/>
      <selection pane="bottomRight" activeCell="D24" sqref="D24"/>
    </sheetView>
  </sheetViews>
  <sheetFormatPr defaultRowHeight="12.75"/>
  <cols>
    <col min="1" max="1" width="2.5703125" style="15" customWidth="1"/>
    <col min="2" max="2" width="2.7109375" style="15" customWidth="1"/>
    <col min="3" max="3" width="9" style="15" customWidth="1"/>
    <col min="4" max="4" width="78.85546875" style="15" customWidth="1"/>
    <col min="5" max="5" width="8.42578125" style="15" customWidth="1"/>
    <col min="6" max="6" width="17" style="15" customWidth="1"/>
    <col min="7" max="7" width="17" style="7" customWidth="1"/>
    <col min="8" max="11" width="16.85546875" style="15" customWidth="1"/>
    <col min="12" max="16384" width="9.140625" style="15"/>
  </cols>
  <sheetData>
    <row r="2" spans="2:13" ht="9.9499999999999993" customHeight="1">
      <c r="B2" s="29"/>
      <c r="C2" s="30"/>
      <c r="D2" s="30"/>
      <c r="E2" s="30"/>
      <c r="F2" s="30"/>
      <c r="G2" s="31"/>
      <c r="H2" s="30"/>
      <c r="I2" s="30"/>
      <c r="J2" s="30"/>
      <c r="K2" s="32"/>
    </row>
    <row r="3" spans="2:13" ht="18.75" customHeight="1">
      <c r="B3" s="21"/>
      <c r="C3" s="385" t="s">
        <v>583</v>
      </c>
      <c r="D3" s="386"/>
      <c r="E3" s="386"/>
      <c r="F3" s="386"/>
      <c r="G3" s="386"/>
      <c r="H3" s="386"/>
      <c r="I3" s="386"/>
      <c r="J3" s="386"/>
      <c r="K3" s="387"/>
    </row>
    <row r="4" spans="2:13" ht="9.9499999999999993" customHeight="1">
      <c r="B4" s="21"/>
      <c r="C4" s="5"/>
      <c r="D4" s="5"/>
      <c r="E4" s="5"/>
      <c r="F4" s="5"/>
      <c r="G4" s="5"/>
      <c r="H4" s="18"/>
      <c r="I4" s="18"/>
      <c r="J4" s="18"/>
      <c r="K4" s="33"/>
    </row>
    <row r="5" spans="2:13" ht="9.9499999999999993" customHeight="1">
      <c r="B5" s="34"/>
      <c r="C5" s="249"/>
      <c r="D5" s="249"/>
      <c r="E5" s="25"/>
      <c r="F5" s="388" t="s">
        <v>473</v>
      </c>
      <c r="G5" s="389"/>
      <c r="H5" s="389"/>
      <c r="I5" s="389"/>
      <c r="J5" s="389"/>
      <c r="K5" s="390"/>
    </row>
    <row r="6" spans="2:13" ht="15.75" customHeight="1">
      <c r="B6" s="21"/>
      <c r="C6" s="236"/>
      <c r="D6" s="236"/>
      <c r="E6" s="9"/>
      <c r="F6" s="391"/>
      <c r="G6" s="392"/>
      <c r="H6" s="392"/>
      <c r="I6" s="392"/>
      <c r="J6" s="392"/>
      <c r="K6" s="393"/>
    </row>
    <row r="7" spans="2:13" ht="15.75" customHeight="1">
      <c r="B7" s="21"/>
      <c r="C7" s="236"/>
      <c r="D7" s="236"/>
      <c r="E7" s="9"/>
      <c r="F7" s="395" t="s">
        <v>595</v>
      </c>
      <c r="G7" s="396"/>
      <c r="H7" s="397"/>
      <c r="I7" s="395" t="s">
        <v>590</v>
      </c>
      <c r="J7" s="396"/>
      <c r="K7" s="398"/>
    </row>
    <row r="8" spans="2:13" ht="15.75" customHeight="1">
      <c r="B8" s="21"/>
      <c r="C8" s="236"/>
      <c r="D8" s="236"/>
      <c r="E8" s="9"/>
      <c r="F8" s="35"/>
      <c r="G8" s="80" t="s">
        <v>132</v>
      </c>
      <c r="H8" s="103"/>
      <c r="I8" s="104"/>
      <c r="J8" s="80" t="s">
        <v>133</v>
      </c>
      <c r="K8" s="36"/>
    </row>
    <row r="9" spans="2:13" ht="15.75" customHeight="1">
      <c r="B9" s="21"/>
      <c r="C9" s="236"/>
      <c r="D9" s="37" t="s">
        <v>58</v>
      </c>
      <c r="E9" s="38" t="s">
        <v>84</v>
      </c>
      <c r="F9" s="39"/>
      <c r="G9" s="81" t="s">
        <v>597</v>
      </c>
      <c r="H9" s="105"/>
      <c r="I9" s="102"/>
      <c r="J9" s="81" t="s">
        <v>593</v>
      </c>
      <c r="K9" s="40"/>
    </row>
    <row r="10" spans="2:13" ht="15.75" customHeight="1">
      <c r="B10" s="21"/>
      <c r="C10" s="236"/>
      <c r="D10" s="37"/>
      <c r="E10" s="38"/>
      <c r="F10" s="106" t="s">
        <v>129</v>
      </c>
      <c r="G10" s="106" t="s">
        <v>130</v>
      </c>
      <c r="H10" s="106" t="s">
        <v>131</v>
      </c>
      <c r="I10" s="106" t="s">
        <v>129</v>
      </c>
      <c r="J10" s="106" t="s">
        <v>130</v>
      </c>
      <c r="K10" s="72" t="s">
        <v>131</v>
      </c>
    </row>
    <row r="11" spans="2:13" s="42" customFormat="1" ht="15.75">
      <c r="B11" s="41"/>
      <c r="C11" s="251" t="s">
        <v>15</v>
      </c>
      <c r="D11" s="251" t="s">
        <v>119</v>
      </c>
      <c r="E11" s="82" t="s">
        <v>83</v>
      </c>
      <c r="F11" s="98">
        <v>92</v>
      </c>
      <c r="G11" s="98"/>
      <c r="H11" s="225">
        <f>+F11</f>
        <v>92</v>
      </c>
      <c r="I11" s="98">
        <v>132</v>
      </c>
      <c r="J11" s="98">
        <v>0</v>
      </c>
      <c r="K11" s="225">
        <f>I11+J11</f>
        <v>132</v>
      </c>
      <c r="M11" s="204"/>
    </row>
    <row r="12" spans="2:13" s="42" customFormat="1" ht="15.75">
      <c r="B12" s="43"/>
      <c r="C12" s="231" t="s">
        <v>20</v>
      </c>
      <c r="D12" s="235" t="s">
        <v>471</v>
      </c>
      <c r="E12" s="83" t="s">
        <v>85</v>
      </c>
      <c r="F12" s="276">
        <v>61953</v>
      </c>
      <c r="G12" s="276">
        <v>0</v>
      </c>
      <c r="H12" s="226">
        <v>61953</v>
      </c>
      <c r="I12" s="276">
        <f>I13+I18</f>
        <v>49033</v>
      </c>
      <c r="J12" s="276">
        <v>0</v>
      </c>
      <c r="K12" s="226">
        <f>I12+J12</f>
        <v>49033</v>
      </c>
      <c r="M12" s="204"/>
    </row>
    <row r="13" spans="2:13" s="42" customFormat="1" ht="15.75">
      <c r="B13" s="43"/>
      <c r="C13" s="234" t="s">
        <v>42</v>
      </c>
      <c r="D13" s="233" t="s">
        <v>380</v>
      </c>
      <c r="E13" s="83"/>
      <c r="F13" s="275">
        <v>61953</v>
      </c>
      <c r="G13" s="275">
        <v>0</v>
      </c>
      <c r="H13" s="227">
        <v>61953</v>
      </c>
      <c r="I13" s="275">
        <f>SUM(I14:I17)</f>
        <v>49033</v>
      </c>
      <c r="J13" s="275">
        <v>0</v>
      </c>
      <c r="K13" s="227">
        <f>I13+J13</f>
        <v>49033</v>
      </c>
      <c r="M13" s="204"/>
    </row>
    <row r="14" spans="2:13" ht="15.75">
      <c r="B14" s="21"/>
      <c r="C14" s="234" t="s">
        <v>69</v>
      </c>
      <c r="D14" s="236" t="s">
        <v>120</v>
      </c>
      <c r="E14" s="272"/>
      <c r="F14" s="275">
        <v>61649</v>
      </c>
      <c r="G14" s="275">
        <v>0</v>
      </c>
      <c r="H14" s="227">
        <v>61649</v>
      </c>
      <c r="I14" s="275">
        <v>48988</v>
      </c>
      <c r="J14" s="275">
        <v>0</v>
      </c>
      <c r="K14" s="227">
        <f>I14+J14</f>
        <v>48988</v>
      </c>
      <c r="M14" s="204"/>
    </row>
    <row r="15" spans="2:13" ht="15.75">
      <c r="B15" s="21"/>
      <c r="C15" s="234" t="s">
        <v>70</v>
      </c>
      <c r="D15" s="236" t="s">
        <v>270</v>
      </c>
      <c r="E15" s="272"/>
      <c r="F15" s="275">
        <v>0</v>
      </c>
      <c r="G15" s="275">
        <v>0</v>
      </c>
      <c r="H15" s="275">
        <v>0</v>
      </c>
      <c r="I15" s="275">
        <v>0</v>
      </c>
      <c r="J15" s="275">
        <v>0</v>
      </c>
      <c r="K15" s="275">
        <f t="shared" ref="K15:K42" si="0">I15+J15</f>
        <v>0</v>
      </c>
      <c r="M15" s="204"/>
    </row>
    <row r="16" spans="2:13" ht="15.75">
      <c r="B16" s="21"/>
      <c r="C16" s="234" t="s">
        <v>71</v>
      </c>
      <c r="D16" s="236" t="s">
        <v>284</v>
      </c>
      <c r="E16" s="272"/>
      <c r="F16" s="275">
        <v>304</v>
      </c>
      <c r="G16" s="275">
        <v>0</v>
      </c>
      <c r="H16" s="275">
        <v>304</v>
      </c>
      <c r="I16" s="275">
        <v>45</v>
      </c>
      <c r="J16" s="275">
        <v>0</v>
      </c>
      <c r="K16" s="275">
        <f t="shared" si="0"/>
        <v>45</v>
      </c>
      <c r="M16" s="204"/>
    </row>
    <row r="17" spans="2:15" ht="15.75">
      <c r="B17" s="21"/>
      <c r="C17" s="234" t="s">
        <v>472</v>
      </c>
      <c r="D17" s="236" t="s">
        <v>104</v>
      </c>
      <c r="E17" s="272"/>
      <c r="F17" s="275">
        <v>0</v>
      </c>
      <c r="G17" s="275">
        <v>0</v>
      </c>
      <c r="H17" s="275">
        <v>0</v>
      </c>
      <c r="I17" s="275">
        <v>0</v>
      </c>
      <c r="J17" s="275">
        <v>0</v>
      </c>
      <c r="K17" s="275">
        <f t="shared" si="0"/>
        <v>0</v>
      </c>
      <c r="M17" s="204"/>
    </row>
    <row r="18" spans="2:15" s="42" customFormat="1" ht="15.75">
      <c r="B18" s="43"/>
      <c r="C18" s="234" t="s">
        <v>43</v>
      </c>
      <c r="D18" s="233" t="s">
        <v>408</v>
      </c>
      <c r="E18" s="83"/>
      <c r="F18" s="275">
        <v>0</v>
      </c>
      <c r="G18" s="275">
        <v>0</v>
      </c>
      <c r="H18" s="275">
        <v>0</v>
      </c>
      <c r="I18" s="275">
        <v>0</v>
      </c>
      <c r="J18" s="275">
        <v>0</v>
      </c>
      <c r="K18" s="275">
        <f t="shared" si="0"/>
        <v>0</v>
      </c>
      <c r="M18" s="204"/>
    </row>
    <row r="19" spans="2:15" s="42" customFormat="1" ht="15.75">
      <c r="B19" s="21"/>
      <c r="C19" s="234" t="s">
        <v>267</v>
      </c>
      <c r="D19" s="236" t="s">
        <v>120</v>
      </c>
      <c r="E19" s="83"/>
      <c r="F19" s="275">
        <v>0</v>
      </c>
      <c r="G19" s="275">
        <v>0</v>
      </c>
      <c r="H19" s="275">
        <v>0</v>
      </c>
      <c r="I19" s="275">
        <v>0</v>
      </c>
      <c r="J19" s="275">
        <v>0</v>
      </c>
      <c r="K19" s="275">
        <f t="shared" si="0"/>
        <v>0</v>
      </c>
      <c r="M19" s="204"/>
    </row>
    <row r="20" spans="2:15" s="42" customFormat="1" ht="15.75">
      <c r="B20" s="21"/>
      <c r="C20" s="234" t="s">
        <v>268</v>
      </c>
      <c r="D20" s="236" t="s">
        <v>270</v>
      </c>
      <c r="E20" s="83"/>
      <c r="F20" s="275">
        <v>0</v>
      </c>
      <c r="G20" s="275">
        <v>0</v>
      </c>
      <c r="H20" s="275">
        <v>0</v>
      </c>
      <c r="I20" s="275">
        <v>0</v>
      </c>
      <c r="J20" s="275">
        <v>0</v>
      </c>
      <c r="K20" s="275">
        <f t="shared" si="0"/>
        <v>0</v>
      </c>
      <c r="M20" s="204"/>
    </row>
    <row r="21" spans="2:15" s="42" customFormat="1" ht="15.75">
      <c r="B21" s="21"/>
      <c r="C21" s="234" t="s">
        <v>269</v>
      </c>
      <c r="D21" s="236" t="s">
        <v>326</v>
      </c>
      <c r="E21" s="83"/>
      <c r="F21" s="275">
        <v>0</v>
      </c>
      <c r="G21" s="275">
        <v>0</v>
      </c>
      <c r="H21" s="275">
        <v>0</v>
      </c>
      <c r="I21" s="275">
        <v>0</v>
      </c>
      <c r="J21" s="275">
        <v>0</v>
      </c>
      <c r="K21" s="275">
        <f t="shared" si="0"/>
        <v>0</v>
      </c>
      <c r="M21" s="204"/>
    </row>
    <row r="22" spans="2:15" s="42" customFormat="1" ht="15.75">
      <c r="B22" s="21"/>
      <c r="C22" s="234" t="s">
        <v>474</v>
      </c>
      <c r="D22" s="236" t="s">
        <v>104</v>
      </c>
      <c r="E22" s="83"/>
      <c r="F22" s="275">
        <v>0</v>
      </c>
      <c r="G22" s="275">
        <v>0</v>
      </c>
      <c r="H22" s="275">
        <v>0</v>
      </c>
      <c r="I22" s="275">
        <v>0</v>
      </c>
      <c r="J22" s="275">
        <v>0</v>
      </c>
      <c r="K22" s="275">
        <f t="shared" si="0"/>
        <v>0</v>
      </c>
      <c r="M22" s="204"/>
    </row>
    <row r="23" spans="2:15" s="42" customFormat="1" ht="15.75">
      <c r="B23" s="43"/>
      <c r="C23" s="45" t="s">
        <v>19</v>
      </c>
      <c r="D23" s="46" t="s">
        <v>406</v>
      </c>
      <c r="E23" s="84" t="s">
        <v>86</v>
      </c>
      <c r="F23" s="228">
        <v>161046</v>
      </c>
      <c r="G23" s="229">
        <v>3017</v>
      </c>
      <c r="H23" s="276">
        <v>164063</v>
      </c>
      <c r="I23" s="228">
        <v>124706</v>
      </c>
      <c r="J23" s="229">
        <v>1353</v>
      </c>
      <c r="K23" s="276">
        <f t="shared" si="0"/>
        <v>126059</v>
      </c>
      <c r="M23" s="204"/>
    </row>
    <row r="24" spans="2:15" s="42" customFormat="1" ht="15.75">
      <c r="B24" s="43"/>
      <c r="C24" s="231" t="s">
        <v>18</v>
      </c>
      <c r="D24" s="46" t="s">
        <v>382</v>
      </c>
      <c r="E24" s="84"/>
      <c r="F24" s="275">
        <v>0</v>
      </c>
      <c r="G24" s="275">
        <v>0</v>
      </c>
      <c r="H24" s="276">
        <v>0</v>
      </c>
      <c r="I24" s="276">
        <f>SUM(I25:I27)</f>
        <v>0</v>
      </c>
      <c r="J24" s="276">
        <f>SUM(J25:J27)</f>
        <v>0</v>
      </c>
      <c r="K24" s="276">
        <f t="shared" si="0"/>
        <v>0</v>
      </c>
      <c r="M24" s="204"/>
    </row>
    <row r="25" spans="2:15" s="42" customFormat="1" ht="15.75">
      <c r="B25" s="43"/>
      <c r="C25" s="234" t="s">
        <v>61</v>
      </c>
      <c r="D25" s="236" t="s">
        <v>383</v>
      </c>
      <c r="E25" s="84"/>
      <c r="F25" s="275">
        <v>0</v>
      </c>
      <c r="G25" s="275">
        <v>0</v>
      </c>
      <c r="H25" s="275">
        <v>0</v>
      </c>
      <c r="I25" s="275">
        <v>0</v>
      </c>
      <c r="J25" s="275">
        <v>0</v>
      </c>
      <c r="K25" s="275">
        <f t="shared" si="0"/>
        <v>0</v>
      </c>
      <c r="M25" s="204"/>
    </row>
    <row r="26" spans="2:15" s="42" customFormat="1" ht="15.75">
      <c r="B26" s="43"/>
      <c r="C26" s="234" t="s">
        <v>62</v>
      </c>
      <c r="D26" s="236" t="s">
        <v>384</v>
      </c>
      <c r="E26" s="84"/>
      <c r="F26" s="275">
        <v>0</v>
      </c>
      <c r="G26" s="275">
        <v>0</v>
      </c>
      <c r="H26" s="275">
        <v>0</v>
      </c>
      <c r="I26" s="275">
        <v>0</v>
      </c>
      <c r="J26" s="275">
        <v>0</v>
      </c>
      <c r="K26" s="275">
        <f t="shared" si="0"/>
        <v>0</v>
      </c>
      <c r="M26" s="204"/>
    </row>
    <row r="27" spans="2:15" s="42" customFormat="1" ht="15.75">
      <c r="B27" s="43"/>
      <c r="C27" s="234" t="s">
        <v>100</v>
      </c>
      <c r="D27" s="236" t="s">
        <v>385</v>
      </c>
      <c r="E27" s="84"/>
      <c r="F27" s="275">
        <v>0</v>
      </c>
      <c r="G27" s="275">
        <v>0</v>
      </c>
      <c r="H27" s="275">
        <v>0</v>
      </c>
      <c r="I27" s="275">
        <v>0</v>
      </c>
      <c r="J27" s="275">
        <v>0</v>
      </c>
      <c r="K27" s="275">
        <f t="shared" si="0"/>
        <v>0</v>
      </c>
      <c r="M27" s="204"/>
    </row>
    <row r="28" spans="2:15" s="42" customFormat="1" ht="15.75">
      <c r="B28" s="43"/>
      <c r="C28" s="231" t="s">
        <v>17</v>
      </c>
      <c r="D28" s="235" t="s">
        <v>381</v>
      </c>
      <c r="E28" s="83" t="s">
        <v>87</v>
      </c>
      <c r="F28" s="276">
        <v>137678</v>
      </c>
      <c r="G28" s="275">
        <v>0</v>
      </c>
      <c r="H28" s="276">
        <v>137678</v>
      </c>
      <c r="I28" s="276">
        <f>SUM(I29:I31)</f>
        <v>122997</v>
      </c>
      <c r="J28" s="276">
        <f>SUM(J29:J31)</f>
        <v>0</v>
      </c>
      <c r="K28" s="276">
        <f t="shared" si="0"/>
        <v>122997</v>
      </c>
      <c r="M28" s="204"/>
    </row>
    <row r="29" spans="2:15" s="42" customFormat="1" ht="15.75">
      <c r="B29" s="43"/>
      <c r="C29" s="234" t="s">
        <v>49</v>
      </c>
      <c r="D29" s="236" t="s">
        <v>270</v>
      </c>
      <c r="E29" s="83"/>
      <c r="F29" s="275">
        <v>955</v>
      </c>
      <c r="G29" s="275">
        <v>0</v>
      </c>
      <c r="H29" s="275">
        <v>955</v>
      </c>
      <c r="I29" s="275">
        <v>955</v>
      </c>
      <c r="J29" s="275">
        <v>0</v>
      </c>
      <c r="K29" s="275">
        <f t="shared" si="0"/>
        <v>955</v>
      </c>
      <c r="M29" s="204"/>
    </row>
    <row r="30" spans="2:15" s="42" customFormat="1" ht="15.75">
      <c r="B30" s="43"/>
      <c r="C30" s="234" t="s">
        <v>50</v>
      </c>
      <c r="D30" s="233" t="s">
        <v>120</v>
      </c>
      <c r="E30" s="83"/>
      <c r="F30" s="275">
        <v>118018</v>
      </c>
      <c r="G30" s="275">
        <v>0</v>
      </c>
      <c r="H30" s="275">
        <v>118018</v>
      </c>
      <c r="I30" s="275">
        <v>118180</v>
      </c>
      <c r="J30" s="275">
        <v>0</v>
      </c>
      <c r="K30" s="275">
        <f t="shared" si="0"/>
        <v>118180</v>
      </c>
      <c r="M30" s="204"/>
    </row>
    <row r="31" spans="2:15" ht="15.75">
      <c r="B31" s="21"/>
      <c r="C31" s="234" t="s">
        <v>255</v>
      </c>
      <c r="D31" s="232" t="s">
        <v>3</v>
      </c>
      <c r="E31" s="83"/>
      <c r="F31" s="275">
        <v>18705</v>
      </c>
      <c r="G31" s="275">
        <v>0</v>
      </c>
      <c r="H31" s="275">
        <v>18705</v>
      </c>
      <c r="I31" s="275">
        <v>3862</v>
      </c>
      <c r="J31" s="275">
        <v>0</v>
      </c>
      <c r="K31" s="275">
        <f t="shared" si="0"/>
        <v>3862</v>
      </c>
      <c r="M31" s="204"/>
    </row>
    <row r="32" spans="2:15" ht="15.75">
      <c r="B32" s="21"/>
      <c r="C32" s="231" t="s">
        <v>22</v>
      </c>
      <c r="D32" s="47" t="s">
        <v>475</v>
      </c>
      <c r="E32" s="83" t="s">
        <v>88</v>
      </c>
      <c r="F32" s="276">
        <v>234603</v>
      </c>
      <c r="G32" s="276">
        <v>1264497</v>
      </c>
      <c r="H32" s="276">
        <v>1499100</v>
      </c>
      <c r="I32" s="276">
        <f>I33+I37-I38</f>
        <v>221475</v>
      </c>
      <c r="J32" s="276">
        <f>J33+J37-J38</f>
        <v>956766</v>
      </c>
      <c r="K32" s="276">
        <f t="shared" si="0"/>
        <v>1178241</v>
      </c>
      <c r="M32" s="204"/>
      <c r="O32" s="203"/>
    </row>
    <row r="33" spans="2:13" ht="15.75">
      <c r="B33" s="21"/>
      <c r="C33" s="234" t="s">
        <v>76</v>
      </c>
      <c r="D33" s="236" t="s">
        <v>476</v>
      </c>
      <c r="E33" s="272"/>
      <c r="F33" s="275">
        <v>202984</v>
      </c>
      <c r="G33" s="275">
        <v>1264497</v>
      </c>
      <c r="H33" s="275">
        <v>1467481</v>
      </c>
      <c r="I33" s="275">
        <f>I34+I35+I36</f>
        <v>193953</v>
      </c>
      <c r="J33" s="275">
        <f>J34+J35+J36</f>
        <v>956766</v>
      </c>
      <c r="K33" s="275">
        <f t="shared" si="0"/>
        <v>1150719</v>
      </c>
      <c r="M33" s="204"/>
    </row>
    <row r="34" spans="2:13" ht="15.75">
      <c r="B34" s="21"/>
      <c r="C34" s="234" t="s">
        <v>454</v>
      </c>
      <c r="D34" s="236" t="s">
        <v>453</v>
      </c>
      <c r="E34" s="272"/>
      <c r="F34" s="275">
        <v>0</v>
      </c>
      <c r="G34" s="275">
        <v>0</v>
      </c>
      <c r="H34" s="275">
        <v>0</v>
      </c>
      <c r="I34" s="275">
        <v>0</v>
      </c>
      <c r="J34" s="275">
        <v>0</v>
      </c>
      <c r="K34" s="275">
        <f t="shared" si="0"/>
        <v>0</v>
      </c>
      <c r="M34" s="204"/>
    </row>
    <row r="35" spans="2:13" ht="15.75">
      <c r="B35" s="21"/>
      <c r="C35" s="234" t="s">
        <v>455</v>
      </c>
      <c r="D35" s="110" t="s">
        <v>120</v>
      </c>
      <c r="E35" s="272"/>
      <c r="F35" s="275">
        <v>0</v>
      </c>
      <c r="G35" s="275">
        <v>0</v>
      </c>
      <c r="H35" s="275">
        <v>0</v>
      </c>
      <c r="I35" s="275">
        <v>0</v>
      </c>
      <c r="J35" s="275">
        <v>0</v>
      </c>
      <c r="K35" s="275">
        <f t="shared" si="0"/>
        <v>0</v>
      </c>
      <c r="M35" s="204"/>
    </row>
    <row r="36" spans="2:13" ht="15.75">
      <c r="B36" s="21"/>
      <c r="C36" s="234" t="s">
        <v>477</v>
      </c>
      <c r="D36" s="236" t="s">
        <v>2</v>
      </c>
      <c r="E36" s="272"/>
      <c r="F36" s="275">
        <v>202984</v>
      </c>
      <c r="G36" s="275">
        <v>1264497</v>
      </c>
      <c r="H36" s="275">
        <v>1467481</v>
      </c>
      <c r="I36" s="275">
        <v>193953</v>
      </c>
      <c r="J36" s="275">
        <v>956766</v>
      </c>
      <c r="K36" s="275">
        <f t="shared" si="0"/>
        <v>1150719</v>
      </c>
      <c r="M36" s="204"/>
    </row>
    <row r="37" spans="2:13" ht="15.75">
      <c r="B37" s="21"/>
      <c r="C37" s="234" t="s">
        <v>77</v>
      </c>
      <c r="D37" s="236" t="s">
        <v>105</v>
      </c>
      <c r="E37" s="272"/>
      <c r="F37" s="275">
        <v>81526</v>
      </c>
      <c r="G37" s="275">
        <v>0</v>
      </c>
      <c r="H37" s="275">
        <f>+F37</f>
        <v>81526</v>
      </c>
      <c r="I37" s="275">
        <v>78337</v>
      </c>
      <c r="J37" s="275">
        <v>0</v>
      </c>
      <c r="K37" s="275">
        <f t="shared" si="0"/>
        <v>78337</v>
      </c>
      <c r="L37" s="203"/>
      <c r="M37" s="204"/>
    </row>
    <row r="38" spans="2:13" ht="15.75">
      <c r="B38" s="21"/>
      <c r="C38" s="234" t="s">
        <v>124</v>
      </c>
      <c r="D38" s="236" t="s">
        <v>106</v>
      </c>
      <c r="E38" s="272"/>
      <c r="F38" s="275">
        <v>49907</v>
      </c>
      <c r="G38" s="275">
        <v>0</v>
      </c>
      <c r="H38" s="275">
        <f>+F38</f>
        <v>49907</v>
      </c>
      <c r="I38" s="275">
        <v>50815</v>
      </c>
      <c r="J38" s="275">
        <v>0</v>
      </c>
      <c r="K38" s="275">
        <f t="shared" si="0"/>
        <v>50815</v>
      </c>
      <c r="M38" s="204"/>
    </row>
    <row r="39" spans="2:13" ht="15.75">
      <c r="B39" s="21"/>
      <c r="C39" s="231" t="s">
        <v>21</v>
      </c>
      <c r="D39" s="231" t="s">
        <v>107</v>
      </c>
      <c r="E39" s="83"/>
      <c r="F39" s="275">
        <v>0</v>
      </c>
      <c r="G39" s="275">
        <v>0</v>
      </c>
      <c r="H39" s="275">
        <v>0</v>
      </c>
      <c r="I39" s="276">
        <v>0</v>
      </c>
      <c r="J39" s="276">
        <v>0</v>
      </c>
      <c r="K39" s="276">
        <f t="shared" si="0"/>
        <v>0</v>
      </c>
      <c r="M39" s="204"/>
    </row>
    <row r="40" spans="2:13" s="42" customFormat="1" ht="15.75">
      <c r="B40" s="43"/>
      <c r="C40" s="231" t="s">
        <v>23</v>
      </c>
      <c r="D40" s="235" t="s">
        <v>399</v>
      </c>
      <c r="E40" s="83" t="s">
        <v>89</v>
      </c>
      <c r="F40" s="276">
        <f>+F41+F42</f>
        <v>58071</v>
      </c>
      <c r="G40" s="276">
        <v>0</v>
      </c>
      <c r="H40" s="276">
        <f>+H41+H42</f>
        <v>58071</v>
      </c>
      <c r="I40" s="276">
        <f>I41+I42</f>
        <v>51411</v>
      </c>
      <c r="J40" s="276">
        <f>J41+J42</f>
        <v>0</v>
      </c>
      <c r="K40" s="276">
        <f t="shared" si="0"/>
        <v>51411</v>
      </c>
      <c r="M40" s="204"/>
    </row>
    <row r="41" spans="2:13" ht="15.75">
      <c r="B41" s="21"/>
      <c r="C41" s="234" t="s">
        <v>125</v>
      </c>
      <c r="D41" s="236" t="s">
        <v>120</v>
      </c>
      <c r="E41" s="272"/>
      <c r="F41" s="275">
        <f>35798+26</f>
        <v>35824</v>
      </c>
      <c r="G41" s="275">
        <v>0</v>
      </c>
      <c r="H41" s="275">
        <f>+F41</f>
        <v>35824</v>
      </c>
      <c r="I41" s="275">
        <v>51411</v>
      </c>
      <c r="J41" s="276">
        <v>0</v>
      </c>
      <c r="K41" s="275">
        <f t="shared" si="0"/>
        <v>51411</v>
      </c>
      <c r="M41" s="204"/>
    </row>
    <row r="42" spans="2:13" ht="15.75">
      <c r="B42" s="21"/>
      <c r="C42" s="234" t="s">
        <v>126</v>
      </c>
      <c r="D42" s="236" t="s">
        <v>104</v>
      </c>
      <c r="E42" s="272"/>
      <c r="F42" s="275">
        <f>22273-26</f>
        <v>22247</v>
      </c>
      <c r="G42" s="275">
        <v>0</v>
      </c>
      <c r="H42" s="275">
        <f>+F42</f>
        <v>22247</v>
      </c>
      <c r="I42" s="275">
        <v>0</v>
      </c>
      <c r="J42" s="275">
        <v>0</v>
      </c>
      <c r="K42" s="275">
        <f t="shared" si="0"/>
        <v>0</v>
      </c>
      <c r="M42" s="204"/>
    </row>
    <row r="43" spans="2:13" ht="15.75">
      <c r="B43" s="21"/>
      <c r="C43" s="235" t="s">
        <v>24</v>
      </c>
      <c r="D43" s="235" t="s">
        <v>259</v>
      </c>
      <c r="E43" s="83" t="s">
        <v>90</v>
      </c>
      <c r="F43" s="276">
        <f>+F45</f>
        <v>5344</v>
      </c>
      <c r="G43" s="276">
        <v>1003</v>
      </c>
      <c r="H43" s="276">
        <f>+F43+G43</f>
        <v>6347</v>
      </c>
      <c r="I43" s="276">
        <f>SUM(I44:I45)</f>
        <v>5503</v>
      </c>
      <c r="J43" s="276">
        <f>SUM(J44:J45)</f>
        <v>912</v>
      </c>
      <c r="K43" s="276">
        <f>I43+J43</f>
        <v>6415</v>
      </c>
      <c r="M43" s="204"/>
    </row>
    <row r="44" spans="2:13" ht="15.75">
      <c r="B44" s="21"/>
      <c r="C44" s="6" t="s">
        <v>51</v>
      </c>
      <c r="D44" s="233" t="s">
        <v>405</v>
      </c>
      <c r="E44" s="83"/>
      <c r="F44" s="275">
        <v>0</v>
      </c>
      <c r="G44" s="275">
        <v>0</v>
      </c>
      <c r="H44" s="275">
        <v>0</v>
      </c>
      <c r="I44" s="275">
        <v>0</v>
      </c>
      <c r="J44" s="275">
        <v>0</v>
      </c>
      <c r="K44" s="275">
        <f t="shared" ref="K44:K74" si="1">I44+J44</f>
        <v>0</v>
      </c>
      <c r="M44" s="204"/>
    </row>
    <row r="45" spans="2:13" ht="15.75">
      <c r="B45" s="21"/>
      <c r="C45" s="6" t="s">
        <v>52</v>
      </c>
      <c r="D45" s="233" t="s">
        <v>266</v>
      </c>
      <c r="E45" s="83"/>
      <c r="F45" s="275">
        <v>5344</v>
      </c>
      <c r="G45" s="275">
        <v>1003</v>
      </c>
      <c r="H45" s="275">
        <f>+F45+G45</f>
        <v>6347</v>
      </c>
      <c r="I45" s="275">
        <f>I46+I47</f>
        <v>5503</v>
      </c>
      <c r="J45" s="275">
        <f>J46+J47</f>
        <v>912</v>
      </c>
      <c r="K45" s="275">
        <f t="shared" si="1"/>
        <v>6415</v>
      </c>
      <c r="M45" s="204"/>
    </row>
    <row r="46" spans="2:13" ht="15.75">
      <c r="B46" s="21"/>
      <c r="C46" s="6" t="s">
        <v>271</v>
      </c>
      <c r="D46" s="233" t="s">
        <v>331</v>
      </c>
      <c r="E46" s="83"/>
      <c r="F46" s="275">
        <v>0</v>
      </c>
      <c r="G46" s="275">
        <v>1003</v>
      </c>
      <c r="H46" s="275">
        <f>+G46</f>
        <v>1003</v>
      </c>
      <c r="I46" s="275">
        <v>0</v>
      </c>
      <c r="J46" s="275">
        <v>912</v>
      </c>
      <c r="K46" s="275">
        <f t="shared" si="1"/>
        <v>912</v>
      </c>
      <c r="M46" s="204"/>
    </row>
    <row r="47" spans="2:13" ht="15.75">
      <c r="B47" s="21"/>
      <c r="C47" s="6" t="s">
        <v>272</v>
      </c>
      <c r="D47" s="233" t="s">
        <v>330</v>
      </c>
      <c r="E47" s="83"/>
      <c r="F47" s="275">
        <v>5344</v>
      </c>
      <c r="G47" s="275">
        <v>0</v>
      </c>
      <c r="H47" s="275">
        <f>+F47</f>
        <v>5344</v>
      </c>
      <c r="I47" s="275">
        <v>5503</v>
      </c>
      <c r="J47" s="275">
        <v>0</v>
      </c>
      <c r="K47" s="275">
        <f t="shared" si="1"/>
        <v>5503</v>
      </c>
      <c r="M47" s="204"/>
    </row>
    <row r="48" spans="2:13" s="42" customFormat="1" ht="15.75">
      <c r="B48" s="43"/>
      <c r="C48" s="235" t="s">
        <v>25</v>
      </c>
      <c r="D48" s="235" t="s">
        <v>279</v>
      </c>
      <c r="E48" s="83" t="s">
        <v>91</v>
      </c>
      <c r="F48" s="276">
        <f>+F49</f>
        <v>6370</v>
      </c>
      <c r="G48" s="276">
        <v>0</v>
      </c>
      <c r="H48" s="276">
        <f>+F48</f>
        <v>6370</v>
      </c>
      <c r="I48" s="276">
        <f>SUM(I49:I50)</f>
        <v>7192</v>
      </c>
      <c r="J48" s="276">
        <v>0</v>
      </c>
      <c r="K48" s="276">
        <f t="shared" si="1"/>
        <v>7192</v>
      </c>
      <c r="M48" s="204"/>
    </row>
    <row r="49" spans="2:13" s="42" customFormat="1" ht="15.75">
      <c r="B49" s="43"/>
      <c r="C49" s="6" t="s">
        <v>260</v>
      </c>
      <c r="D49" s="233" t="s">
        <v>280</v>
      </c>
      <c r="E49" s="83"/>
      <c r="F49" s="275">
        <v>6370</v>
      </c>
      <c r="G49" s="275">
        <v>0</v>
      </c>
      <c r="H49" s="275">
        <f>+F49</f>
        <v>6370</v>
      </c>
      <c r="I49" s="275">
        <v>6442</v>
      </c>
      <c r="J49" s="276">
        <v>0</v>
      </c>
      <c r="K49" s="275">
        <f t="shared" si="1"/>
        <v>6442</v>
      </c>
      <c r="M49" s="204"/>
    </row>
    <row r="50" spans="2:13" s="42" customFormat="1" ht="15.75">
      <c r="B50" s="43"/>
      <c r="C50" s="6" t="s">
        <v>261</v>
      </c>
      <c r="D50" s="233" t="s">
        <v>281</v>
      </c>
      <c r="E50" s="83"/>
      <c r="F50" s="275">
        <v>0</v>
      </c>
      <c r="G50" s="275">
        <v>0</v>
      </c>
      <c r="H50" s="275">
        <v>0</v>
      </c>
      <c r="I50" s="275">
        <v>750</v>
      </c>
      <c r="J50" s="276">
        <v>0</v>
      </c>
      <c r="K50" s="275">
        <f t="shared" si="1"/>
        <v>750</v>
      </c>
      <c r="M50" s="204"/>
    </row>
    <row r="51" spans="2:13" s="42" customFormat="1" ht="15.75">
      <c r="B51" s="43"/>
      <c r="C51" s="235" t="s">
        <v>26</v>
      </c>
      <c r="D51" s="235" t="s">
        <v>456</v>
      </c>
      <c r="E51" s="83" t="s">
        <v>92</v>
      </c>
      <c r="F51" s="275">
        <v>0</v>
      </c>
      <c r="G51" s="275">
        <v>0</v>
      </c>
      <c r="H51" s="275">
        <v>0</v>
      </c>
      <c r="I51" s="276">
        <v>0</v>
      </c>
      <c r="J51" s="276">
        <v>0</v>
      </c>
      <c r="K51" s="276">
        <f t="shared" si="1"/>
        <v>0</v>
      </c>
      <c r="M51" s="204"/>
    </row>
    <row r="52" spans="2:13" s="42" customFormat="1" ht="15.75">
      <c r="B52" s="43"/>
      <c r="C52" s="6" t="s">
        <v>53</v>
      </c>
      <c r="D52" s="233" t="s">
        <v>405</v>
      </c>
      <c r="E52" s="83"/>
      <c r="F52" s="275">
        <v>0</v>
      </c>
      <c r="G52" s="275">
        <v>0</v>
      </c>
      <c r="H52" s="275">
        <v>0</v>
      </c>
      <c r="I52" s="275">
        <v>0</v>
      </c>
      <c r="J52" s="275">
        <v>0</v>
      </c>
      <c r="K52" s="275">
        <f t="shared" si="1"/>
        <v>0</v>
      </c>
      <c r="M52" s="204"/>
    </row>
    <row r="53" spans="2:13" s="42" customFormat="1" ht="15.75">
      <c r="B53" s="43"/>
      <c r="C53" s="6" t="s">
        <v>54</v>
      </c>
      <c r="D53" s="233" t="s">
        <v>266</v>
      </c>
      <c r="E53" s="83"/>
      <c r="F53" s="275">
        <v>0</v>
      </c>
      <c r="G53" s="275">
        <v>0</v>
      </c>
      <c r="H53" s="275">
        <v>0</v>
      </c>
      <c r="I53" s="275">
        <v>0</v>
      </c>
      <c r="J53" s="275">
        <v>0</v>
      </c>
      <c r="K53" s="275">
        <f t="shared" si="1"/>
        <v>0</v>
      </c>
      <c r="M53" s="204"/>
    </row>
    <row r="54" spans="2:13" s="42" customFormat="1" ht="15.75">
      <c r="B54" s="43"/>
      <c r="C54" s="6" t="s">
        <v>273</v>
      </c>
      <c r="D54" s="233" t="s">
        <v>263</v>
      </c>
      <c r="E54" s="83"/>
      <c r="F54" s="275">
        <v>0</v>
      </c>
      <c r="G54" s="275">
        <v>0</v>
      </c>
      <c r="H54" s="275">
        <v>0</v>
      </c>
      <c r="I54" s="275">
        <v>0</v>
      </c>
      <c r="J54" s="275">
        <v>0</v>
      </c>
      <c r="K54" s="275">
        <f t="shared" si="1"/>
        <v>0</v>
      </c>
      <c r="M54" s="204"/>
    </row>
    <row r="55" spans="2:13" s="42" customFormat="1" ht="15.75">
      <c r="B55" s="43"/>
      <c r="C55" s="6" t="s">
        <v>274</v>
      </c>
      <c r="D55" s="233" t="s">
        <v>264</v>
      </c>
      <c r="E55" s="83"/>
      <c r="F55" s="275">
        <v>0</v>
      </c>
      <c r="G55" s="275">
        <v>0</v>
      </c>
      <c r="H55" s="275">
        <v>0</v>
      </c>
      <c r="I55" s="275">
        <v>0</v>
      </c>
      <c r="J55" s="275">
        <v>0</v>
      </c>
      <c r="K55" s="275">
        <f t="shared" si="1"/>
        <v>0</v>
      </c>
      <c r="M55" s="204"/>
    </row>
    <row r="56" spans="2:13" s="42" customFormat="1" ht="15.75">
      <c r="B56" s="43"/>
      <c r="C56" s="231" t="s">
        <v>27</v>
      </c>
      <c r="D56" s="235" t="s">
        <v>409</v>
      </c>
      <c r="E56" s="83" t="s">
        <v>93</v>
      </c>
      <c r="F56" s="276">
        <f>+F58</f>
        <v>98</v>
      </c>
      <c r="G56" s="276">
        <v>0</v>
      </c>
      <c r="H56" s="276">
        <f>+F56</f>
        <v>98</v>
      </c>
      <c r="I56" s="276">
        <f>SUM(I57:I60)</f>
        <v>246</v>
      </c>
      <c r="J56" s="276">
        <v>0</v>
      </c>
      <c r="K56" s="276">
        <f t="shared" si="1"/>
        <v>246</v>
      </c>
      <c r="M56" s="204"/>
    </row>
    <row r="57" spans="2:13" ht="15.75">
      <c r="B57" s="21"/>
      <c r="C57" s="234" t="s">
        <v>262</v>
      </c>
      <c r="D57" s="236" t="s">
        <v>4</v>
      </c>
      <c r="E57" s="272"/>
      <c r="F57" s="275">
        <v>0</v>
      </c>
      <c r="G57" s="275">
        <v>0</v>
      </c>
      <c r="H57" s="275">
        <v>0</v>
      </c>
      <c r="I57" s="275">
        <v>0</v>
      </c>
      <c r="J57" s="275">
        <v>0</v>
      </c>
      <c r="K57" s="275">
        <f t="shared" si="1"/>
        <v>0</v>
      </c>
      <c r="M57" s="204"/>
    </row>
    <row r="58" spans="2:13" ht="15.75">
      <c r="B58" s="21"/>
      <c r="C58" s="234" t="s">
        <v>265</v>
      </c>
      <c r="D58" s="236" t="s">
        <v>322</v>
      </c>
      <c r="E58" s="272"/>
      <c r="F58" s="275">
        <v>98</v>
      </c>
      <c r="G58" s="275">
        <v>0</v>
      </c>
      <c r="H58" s="275">
        <f>+F58</f>
        <v>98</v>
      </c>
      <c r="I58" s="275">
        <v>246</v>
      </c>
      <c r="J58" s="275">
        <v>0</v>
      </c>
      <c r="K58" s="275">
        <f t="shared" si="1"/>
        <v>246</v>
      </c>
      <c r="M58" s="204"/>
    </row>
    <row r="59" spans="2:13" ht="15.75">
      <c r="B59" s="21"/>
      <c r="C59" s="234" t="s">
        <v>285</v>
      </c>
      <c r="D59" s="236" t="s">
        <v>254</v>
      </c>
      <c r="E59" s="272"/>
      <c r="F59" s="275">
        <v>0</v>
      </c>
      <c r="G59" s="275">
        <v>0</v>
      </c>
      <c r="H59" s="275">
        <v>0</v>
      </c>
      <c r="I59" s="275">
        <v>0</v>
      </c>
      <c r="J59" s="275">
        <v>0</v>
      </c>
      <c r="K59" s="275">
        <f t="shared" si="1"/>
        <v>0</v>
      </c>
      <c r="M59" s="204"/>
    </row>
    <row r="60" spans="2:13" ht="15.75">
      <c r="B60" s="21"/>
      <c r="C60" s="234" t="s">
        <v>305</v>
      </c>
      <c r="D60" s="236" t="s">
        <v>332</v>
      </c>
      <c r="E60" s="272"/>
      <c r="F60" s="275">
        <v>0</v>
      </c>
      <c r="G60" s="275">
        <v>0</v>
      </c>
      <c r="H60" s="275">
        <v>0</v>
      </c>
      <c r="I60" s="275">
        <v>0</v>
      </c>
      <c r="J60" s="275">
        <v>0</v>
      </c>
      <c r="K60" s="275">
        <f t="shared" si="1"/>
        <v>0</v>
      </c>
      <c r="M60" s="204"/>
    </row>
    <row r="61" spans="2:13" s="42" customFormat="1" ht="15.75">
      <c r="B61" s="43"/>
      <c r="C61" s="231" t="s">
        <v>28</v>
      </c>
      <c r="D61" s="235" t="s">
        <v>325</v>
      </c>
      <c r="E61" s="83" t="s">
        <v>94</v>
      </c>
      <c r="F61" s="275">
        <v>0</v>
      </c>
      <c r="G61" s="275">
        <v>0</v>
      </c>
      <c r="H61" s="276">
        <v>0</v>
      </c>
      <c r="I61" s="276">
        <f>SUM(I62:I64)</f>
        <v>0</v>
      </c>
      <c r="J61" s="276">
        <f>SUM(J62:J64)</f>
        <v>0</v>
      </c>
      <c r="K61" s="276">
        <f t="shared" si="1"/>
        <v>0</v>
      </c>
      <c r="M61" s="204"/>
    </row>
    <row r="62" spans="2:13" s="42" customFormat="1" ht="15.75">
      <c r="B62" s="43"/>
      <c r="C62" s="234" t="s">
        <v>327</v>
      </c>
      <c r="D62" s="233" t="s">
        <v>282</v>
      </c>
      <c r="E62" s="83"/>
      <c r="F62" s="275">
        <v>0</v>
      </c>
      <c r="G62" s="275">
        <v>0</v>
      </c>
      <c r="H62" s="275">
        <v>0</v>
      </c>
      <c r="I62" s="275">
        <v>0</v>
      </c>
      <c r="J62" s="275">
        <v>0</v>
      </c>
      <c r="K62" s="275">
        <f t="shared" si="1"/>
        <v>0</v>
      </c>
      <c r="M62" s="204"/>
    </row>
    <row r="63" spans="2:13" s="42" customFormat="1" ht="15.75">
      <c r="B63" s="43"/>
      <c r="C63" s="234" t="s">
        <v>328</v>
      </c>
      <c r="D63" s="233" t="s">
        <v>283</v>
      </c>
      <c r="E63" s="83"/>
      <c r="F63" s="275">
        <v>0</v>
      </c>
      <c r="G63" s="275">
        <v>0</v>
      </c>
      <c r="H63" s="275">
        <v>0</v>
      </c>
      <c r="I63" s="275">
        <v>0</v>
      </c>
      <c r="J63" s="275">
        <v>0</v>
      </c>
      <c r="K63" s="275">
        <f t="shared" si="1"/>
        <v>0</v>
      </c>
      <c r="M63" s="204"/>
    </row>
    <row r="64" spans="2:13" s="42" customFormat="1" ht="15.75">
      <c r="B64" s="43"/>
      <c r="C64" s="234" t="s">
        <v>329</v>
      </c>
      <c r="D64" s="233" t="s">
        <v>278</v>
      </c>
      <c r="E64" s="83"/>
      <c r="F64" s="275">
        <v>0</v>
      </c>
      <c r="G64" s="275">
        <v>0</v>
      </c>
      <c r="H64" s="275">
        <v>0</v>
      </c>
      <c r="I64" s="275">
        <v>0</v>
      </c>
      <c r="J64" s="275">
        <v>0</v>
      </c>
      <c r="K64" s="275">
        <f t="shared" si="1"/>
        <v>0</v>
      </c>
      <c r="M64" s="204"/>
    </row>
    <row r="65" spans="2:13" s="42" customFormat="1" ht="15.75">
      <c r="B65" s="43"/>
      <c r="C65" s="235" t="s">
        <v>29</v>
      </c>
      <c r="D65" s="235" t="s">
        <v>138</v>
      </c>
      <c r="E65" s="83" t="s">
        <v>95</v>
      </c>
      <c r="F65" s="276">
        <v>41456</v>
      </c>
      <c r="G65" s="275">
        <v>0</v>
      </c>
      <c r="H65" s="276">
        <f>+F65</f>
        <v>41456</v>
      </c>
      <c r="I65" s="276">
        <v>42499</v>
      </c>
      <c r="J65" s="276">
        <v>0</v>
      </c>
      <c r="K65" s="276">
        <f t="shared" si="1"/>
        <v>42499</v>
      </c>
      <c r="M65" s="204"/>
    </row>
    <row r="66" spans="2:13" s="42" customFormat="1" ht="15.75">
      <c r="B66" s="43"/>
      <c r="C66" s="231" t="s">
        <v>30</v>
      </c>
      <c r="D66" s="235" t="s">
        <v>139</v>
      </c>
      <c r="E66" s="83" t="s">
        <v>96</v>
      </c>
      <c r="F66" s="276">
        <f>+F68</f>
        <v>1047</v>
      </c>
      <c r="G66" s="276">
        <v>0</v>
      </c>
      <c r="H66" s="276">
        <f>+F66</f>
        <v>1047</v>
      </c>
      <c r="I66" s="276">
        <f>I67+I68</f>
        <v>262</v>
      </c>
      <c r="J66" s="276">
        <f>J67+J68</f>
        <v>0</v>
      </c>
      <c r="K66" s="276">
        <f t="shared" si="1"/>
        <v>262</v>
      </c>
      <c r="M66" s="204"/>
    </row>
    <row r="67" spans="2:13" ht="15.75">
      <c r="B67" s="21"/>
      <c r="C67" s="234" t="s">
        <v>127</v>
      </c>
      <c r="D67" s="233" t="s">
        <v>16</v>
      </c>
      <c r="E67" s="272"/>
      <c r="F67" s="275">
        <v>0</v>
      </c>
      <c r="G67" s="275">
        <v>0</v>
      </c>
      <c r="H67" s="275">
        <v>0</v>
      </c>
      <c r="I67" s="275">
        <v>0</v>
      </c>
      <c r="J67" s="275">
        <v>0</v>
      </c>
      <c r="K67" s="275">
        <f t="shared" si="1"/>
        <v>0</v>
      </c>
      <c r="M67" s="204"/>
    </row>
    <row r="68" spans="2:13" ht="15.75">
      <c r="B68" s="21"/>
      <c r="C68" s="234" t="s">
        <v>128</v>
      </c>
      <c r="D68" s="233" t="s">
        <v>2</v>
      </c>
      <c r="E68" s="272"/>
      <c r="F68" s="275">
        <v>1047</v>
      </c>
      <c r="G68" s="275">
        <v>0</v>
      </c>
      <c r="H68" s="275">
        <f>+F68</f>
        <v>1047</v>
      </c>
      <c r="I68" s="275">
        <v>262</v>
      </c>
      <c r="J68" s="275">
        <v>0</v>
      </c>
      <c r="K68" s="275">
        <f t="shared" si="1"/>
        <v>262</v>
      </c>
      <c r="M68" s="204"/>
    </row>
    <row r="69" spans="2:13" ht="15.75">
      <c r="B69" s="21"/>
      <c r="C69" s="235" t="s">
        <v>31</v>
      </c>
      <c r="D69" s="235" t="s">
        <v>458</v>
      </c>
      <c r="E69" s="83" t="s">
        <v>97</v>
      </c>
      <c r="F69" s="276">
        <v>2455</v>
      </c>
      <c r="G69" s="275">
        <v>0</v>
      </c>
      <c r="H69" s="276">
        <f>+F69</f>
        <v>2455</v>
      </c>
      <c r="I69" s="276">
        <v>2492</v>
      </c>
      <c r="J69" s="276">
        <v>0</v>
      </c>
      <c r="K69" s="276">
        <f t="shared" si="1"/>
        <v>2492</v>
      </c>
      <c r="M69" s="204"/>
    </row>
    <row r="70" spans="2:13" ht="15.75">
      <c r="B70" s="21"/>
      <c r="C70" s="235" t="s">
        <v>32</v>
      </c>
      <c r="D70" s="235" t="s">
        <v>277</v>
      </c>
      <c r="E70" s="83" t="s">
        <v>98</v>
      </c>
      <c r="F70" s="276">
        <v>6367</v>
      </c>
      <c r="G70" s="276">
        <v>0</v>
      </c>
      <c r="H70" s="276">
        <v>6367</v>
      </c>
      <c r="I70" s="276">
        <f>I71+I72</f>
        <v>6375</v>
      </c>
      <c r="J70" s="276">
        <f>J71+J72</f>
        <v>0</v>
      </c>
      <c r="K70" s="276">
        <f t="shared" si="1"/>
        <v>6375</v>
      </c>
      <c r="M70" s="204"/>
    </row>
    <row r="71" spans="2:13" ht="15.75">
      <c r="B71" s="21"/>
      <c r="C71" s="232" t="s">
        <v>55</v>
      </c>
      <c r="D71" s="233" t="s">
        <v>275</v>
      </c>
      <c r="E71" s="83"/>
      <c r="F71" s="275">
        <v>0</v>
      </c>
      <c r="G71" s="275">
        <v>0</v>
      </c>
      <c r="H71" s="275">
        <v>0</v>
      </c>
      <c r="I71" s="276">
        <v>0</v>
      </c>
      <c r="J71" s="276">
        <v>0</v>
      </c>
      <c r="K71" s="275">
        <f t="shared" si="1"/>
        <v>0</v>
      </c>
      <c r="M71" s="204"/>
    </row>
    <row r="72" spans="2:13" ht="15.75">
      <c r="B72" s="21"/>
      <c r="C72" s="232" t="s">
        <v>56</v>
      </c>
      <c r="D72" s="233" t="s">
        <v>276</v>
      </c>
      <c r="E72" s="83"/>
      <c r="F72" s="275">
        <v>6367</v>
      </c>
      <c r="G72" s="275">
        <v>0</v>
      </c>
      <c r="H72" s="275">
        <v>6367</v>
      </c>
      <c r="I72" s="275">
        <v>6375</v>
      </c>
      <c r="J72" s="275">
        <v>0</v>
      </c>
      <c r="K72" s="275">
        <f t="shared" si="1"/>
        <v>6375</v>
      </c>
      <c r="M72" s="204"/>
    </row>
    <row r="73" spans="2:13" ht="15.75">
      <c r="B73" s="21"/>
      <c r="C73" s="235" t="s">
        <v>33</v>
      </c>
      <c r="D73" s="394" t="s">
        <v>440</v>
      </c>
      <c r="E73" s="83" t="s">
        <v>99</v>
      </c>
      <c r="F73" s="275">
        <v>0</v>
      </c>
      <c r="G73" s="275">
        <v>0</v>
      </c>
      <c r="H73" s="299">
        <v>0</v>
      </c>
      <c r="I73" s="299">
        <f>SUM(I74:I75)</f>
        <v>0</v>
      </c>
      <c r="J73" s="299">
        <f>SUM(J74:J75)</f>
        <v>0</v>
      </c>
      <c r="K73" s="299">
        <f t="shared" si="1"/>
        <v>0</v>
      </c>
      <c r="M73" s="204"/>
    </row>
    <row r="74" spans="2:13" ht="15.75">
      <c r="B74" s="21"/>
      <c r="C74" s="235"/>
      <c r="D74" s="394"/>
      <c r="E74" s="83"/>
      <c r="F74" s="275">
        <v>0</v>
      </c>
      <c r="G74" s="275">
        <v>0</v>
      </c>
      <c r="H74" s="299">
        <v>0</v>
      </c>
      <c r="I74" s="299">
        <f>SUM(I75:I76)</f>
        <v>0</v>
      </c>
      <c r="J74" s="299">
        <f>SUM(J75:J76)</f>
        <v>0</v>
      </c>
      <c r="K74" s="299">
        <f t="shared" si="1"/>
        <v>0</v>
      </c>
      <c r="M74" s="204"/>
    </row>
    <row r="75" spans="2:13" ht="15.75">
      <c r="B75" s="21"/>
      <c r="C75" s="232" t="s">
        <v>257</v>
      </c>
      <c r="D75" s="11" t="s">
        <v>410</v>
      </c>
      <c r="E75" s="85"/>
      <c r="F75" s="275">
        <v>0</v>
      </c>
      <c r="G75" s="275">
        <v>0</v>
      </c>
      <c r="H75" s="276">
        <v>0</v>
      </c>
      <c r="I75" s="276">
        <v>0</v>
      </c>
      <c r="J75" s="276">
        <v>0</v>
      </c>
      <c r="K75" s="276">
        <f>I75+J75</f>
        <v>0</v>
      </c>
      <c r="M75" s="204"/>
    </row>
    <row r="76" spans="2:13" ht="15.75">
      <c r="B76" s="21"/>
      <c r="C76" s="232" t="s">
        <v>258</v>
      </c>
      <c r="D76" s="11" t="s">
        <v>411</v>
      </c>
      <c r="E76" s="83"/>
      <c r="F76" s="275">
        <v>0</v>
      </c>
      <c r="G76" s="275">
        <v>0</v>
      </c>
      <c r="H76" s="276">
        <v>0</v>
      </c>
      <c r="I76" s="276">
        <v>0</v>
      </c>
      <c r="J76" s="276">
        <v>0</v>
      </c>
      <c r="K76" s="276">
        <f>I76+J76</f>
        <v>0</v>
      </c>
    </row>
    <row r="77" spans="2:13" s="42" customFormat="1" ht="15.75">
      <c r="B77" s="43"/>
      <c r="C77" s="235" t="s">
        <v>426</v>
      </c>
      <c r="D77" s="235" t="s">
        <v>57</v>
      </c>
      <c r="E77" s="83" t="s">
        <v>459</v>
      </c>
      <c r="F77" s="276">
        <v>13062</v>
      </c>
      <c r="G77" s="276">
        <v>1224</v>
      </c>
      <c r="H77" s="276">
        <f>+F77+G77</f>
        <v>14286</v>
      </c>
      <c r="I77" s="276">
        <v>2640</v>
      </c>
      <c r="J77" s="276">
        <v>1207</v>
      </c>
      <c r="K77" s="276">
        <f>I77+J77</f>
        <v>3847</v>
      </c>
    </row>
    <row r="78" spans="2:13" ht="15.75">
      <c r="B78" s="21"/>
      <c r="C78" s="2"/>
      <c r="D78" s="2"/>
      <c r="E78" s="44"/>
      <c r="F78" s="96"/>
      <c r="G78" s="96"/>
      <c r="H78" s="96"/>
      <c r="I78" s="96"/>
      <c r="J78" s="96"/>
      <c r="K78" s="96"/>
    </row>
    <row r="79" spans="2:13" ht="15.75" customHeight="1">
      <c r="B79" s="26"/>
      <c r="C79" s="48"/>
      <c r="D79" s="49" t="s">
        <v>59</v>
      </c>
      <c r="E79" s="50"/>
      <c r="F79" s="94">
        <f>F11+F12+F23+F24+F28+F32+F39+F40+F43+F48+F51+F56+F61+F65+F66+F69+F70+F73+F77</f>
        <v>729642</v>
      </c>
      <c r="G79" s="94">
        <f>G11+G12+G23+G24+G28+G32+G39+G40+G43+G48+G51+G56+G61+G65+G66+G69+G70+G73+G77</f>
        <v>1269741</v>
      </c>
      <c r="H79" s="94">
        <f>F79+G79</f>
        <v>1999383</v>
      </c>
      <c r="I79" s="94">
        <f>I11+I12+I23+I24+I28+I32+I39+I40+I43+I48+I51+I56+I61+I65+I66+I69+I70+I73+I77</f>
        <v>636963</v>
      </c>
      <c r="J79" s="94">
        <f>J11+J12+J23+J24+J28+J32+J39+J40+J43+J48+J51+J56+J61+J65+J66+J69+J70+J73+J77</f>
        <v>960238</v>
      </c>
      <c r="K79" s="94">
        <f>I79+J79</f>
        <v>1597201</v>
      </c>
    </row>
    <row r="80" spans="2:13" ht="16.5" customHeight="1">
      <c r="B80" s="7"/>
      <c r="C80" s="90"/>
      <c r="D80" s="7"/>
      <c r="E80" s="7"/>
      <c r="F80" s="7"/>
      <c r="H80" s="7"/>
      <c r="I80" s="7"/>
      <c r="J80" s="7"/>
      <c r="K80" s="13"/>
    </row>
    <row r="81" spans="2:11" ht="16.5" customHeight="1">
      <c r="B81" s="7"/>
      <c r="C81" s="7"/>
      <c r="D81" s="7"/>
      <c r="E81" s="7"/>
      <c r="F81" s="7"/>
      <c r="H81" s="7"/>
      <c r="I81" s="7"/>
      <c r="J81" s="7"/>
      <c r="K81" s="7"/>
    </row>
    <row r="82" spans="2:11" ht="16.5" customHeight="1">
      <c r="B82" s="7"/>
      <c r="C82" s="7"/>
      <c r="D82" s="7"/>
      <c r="E82" s="7"/>
      <c r="F82" s="7"/>
      <c r="H82" s="7"/>
      <c r="I82" s="7"/>
      <c r="J82" s="7"/>
      <c r="K82" s="201"/>
    </row>
    <row r="83" spans="2:11" ht="16.5" customHeight="1">
      <c r="B83" s="7"/>
      <c r="C83" s="7"/>
      <c r="D83" s="7"/>
      <c r="E83" s="7"/>
      <c r="F83" s="7"/>
      <c r="H83" s="201"/>
      <c r="I83" s="7"/>
      <c r="J83" s="7"/>
      <c r="K83" s="7"/>
    </row>
    <row r="84" spans="2:11" ht="16.5" customHeight="1">
      <c r="B84" s="7"/>
      <c r="C84" s="7"/>
      <c r="D84" s="7"/>
      <c r="E84" s="7"/>
      <c r="F84" s="7"/>
      <c r="H84" s="7"/>
      <c r="I84" s="7"/>
      <c r="J84" s="7"/>
      <c r="K84" s="7"/>
    </row>
    <row r="85" spans="2:11" ht="16.5" customHeight="1">
      <c r="B85" s="7"/>
      <c r="C85" s="7"/>
      <c r="D85" s="7"/>
      <c r="E85" s="7"/>
      <c r="F85" s="7"/>
      <c r="H85" s="7"/>
      <c r="I85" s="7"/>
      <c r="J85" s="7"/>
      <c r="K85" s="7"/>
    </row>
    <row r="86" spans="2:11" ht="16.5" customHeight="1">
      <c r="B86" s="7"/>
      <c r="C86" s="7"/>
      <c r="D86" s="7"/>
      <c r="E86" s="7"/>
      <c r="F86" s="7"/>
      <c r="H86" s="7"/>
      <c r="I86" s="7"/>
      <c r="J86" s="7"/>
      <c r="K86" s="7"/>
    </row>
    <row r="87" spans="2:11" ht="16.5" customHeight="1">
      <c r="B87" s="7"/>
      <c r="C87" s="7"/>
      <c r="D87" s="7"/>
      <c r="E87" s="7"/>
      <c r="F87" s="7"/>
      <c r="H87" s="7"/>
      <c r="I87" s="7"/>
      <c r="J87" s="7"/>
      <c r="K87" s="7"/>
    </row>
    <row r="88" spans="2:11" ht="16.5" customHeight="1">
      <c r="B88" s="7"/>
      <c r="C88" s="7"/>
      <c r="D88" s="7"/>
      <c r="E88" s="7"/>
      <c r="F88" s="7"/>
      <c r="H88" s="7"/>
      <c r="I88" s="7"/>
      <c r="J88" s="7"/>
      <c r="K88" s="7"/>
    </row>
    <row r="89" spans="2:11" ht="16.5" customHeight="1">
      <c r="B89" s="7"/>
      <c r="C89" s="7"/>
      <c r="D89" s="7"/>
      <c r="E89" s="7"/>
      <c r="F89" s="7"/>
      <c r="H89" s="7"/>
      <c r="I89" s="7"/>
      <c r="J89" s="7"/>
      <c r="K89" s="7"/>
    </row>
    <row r="90" spans="2:11" ht="16.5" customHeight="1">
      <c r="B90" s="7"/>
      <c r="C90" s="7"/>
      <c r="D90" s="7"/>
      <c r="E90" s="7"/>
      <c r="F90" s="7"/>
      <c r="H90" s="7"/>
      <c r="I90" s="7"/>
      <c r="J90" s="7"/>
      <c r="K90" s="7"/>
    </row>
    <row r="91" spans="2:11" ht="16.5" customHeight="1">
      <c r="B91" s="7"/>
      <c r="C91" s="7"/>
      <c r="D91" s="7"/>
      <c r="E91" s="7"/>
      <c r="F91" s="7"/>
      <c r="H91" s="7"/>
      <c r="I91" s="7"/>
      <c r="J91" s="7"/>
      <c r="K91" s="7"/>
    </row>
    <row r="92" spans="2:11" ht="16.5" customHeight="1">
      <c r="B92" s="7"/>
      <c r="C92" s="7"/>
      <c r="D92" s="7"/>
      <c r="E92" s="7"/>
      <c r="F92" s="7"/>
      <c r="H92" s="7"/>
      <c r="I92" s="7"/>
      <c r="J92" s="7"/>
      <c r="K92" s="7"/>
    </row>
    <row r="93" spans="2:11" ht="16.5" customHeight="1">
      <c r="B93" s="7"/>
      <c r="C93" s="7"/>
      <c r="D93" s="7"/>
      <c r="E93" s="7"/>
      <c r="F93" s="7"/>
      <c r="H93" s="7"/>
      <c r="I93" s="7"/>
      <c r="J93" s="7"/>
      <c r="K93" s="7"/>
    </row>
    <row r="94" spans="2:11" ht="16.5" customHeight="1">
      <c r="B94" s="7"/>
      <c r="C94" s="7"/>
      <c r="D94" s="7"/>
      <c r="E94" s="7"/>
      <c r="F94" s="7"/>
      <c r="H94" s="7"/>
      <c r="I94" s="7"/>
      <c r="J94" s="7"/>
      <c r="K94" s="7"/>
    </row>
    <row r="95" spans="2:11" ht="16.5" customHeight="1">
      <c r="B95" s="7"/>
      <c r="C95" s="7"/>
      <c r="D95" s="7"/>
      <c r="E95" s="7"/>
      <c r="F95" s="7"/>
      <c r="H95" s="7"/>
      <c r="I95" s="7"/>
      <c r="J95" s="7"/>
      <c r="K95" s="7"/>
    </row>
    <row r="96" spans="2:11" ht="16.5" customHeight="1">
      <c r="B96" s="7"/>
      <c r="C96" s="7"/>
      <c r="D96" s="7"/>
      <c r="E96" s="7"/>
      <c r="F96" s="7"/>
      <c r="H96" s="7"/>
      <c r="I96" s="7"/>
      <c r="J96" s="7"/>
      <c r="K96" s="7"/>
    </row>
    <row r="97" spans="2:11" ht="16.5" customHeight="1">
      <c r="B97" s="7"/>
      <c r="C97" s="7"/>
      <c r="D97" s="7"/>
      <c r="E97" s="7"/>
      <c r="F97" s="7"/>
      <c r="H97" s="7"/>
      <c r="I97" s="7"/>
      <c r="J97" s="7"/>
      <c r="K97" s="7"/>
    </row>
    <row r="98" spans="2:11" ht="16.5" customHeight="1">
      <c r="B98" s="7"/>
      <c r="C98" s="7"/>
      <c r="D98" s="7"/>
      <c r="E98" s="7"/>
      <c r="F98" s="7"/>
      <c r="H98" s="7"/>
      <c r="I98" s="7"/>
      <c r="J98" s="7"/>
      <c r="K98" s="7"/>
    </row>
    <row r="99" spans="2:11" ht="16.5" customHeight="1">
      <c r="B99" s="7"/>
      <c r="C99" s="7"/>
      <c r="D99" s="7"/>
      <c r="E99" s="7"/>
      <c r="F99" s="7"/>
      <c r="H99" s="7"/>
      <c r="I99" s="7"/>
      <c r="J99" s="7"/>
      <c r="K99" s="7"/>
    </row>
    <row r="100" spans="2:11" ht="16.5" customHeight="1">
      <c r="B100" s="7"/>
      <c r="C100" s="7"/>
      <c r="D100" s="7"/>
      <c r="E100" s="7"/>
      <c r="F100" s="7"/>
      <c r="H100" s="7"/>
      <c r="I100" s="7"/>
      <c r="J100" s="7"/>
      <c r="K100" s="7"/>
    </row>
    <row r="101" spans="2:11" ht="16.5" customHeight="1">
      <c r="B101" s="7"/>
      <c r="C101" s="7"/>
      <c r="D101" s="7"/>
      <c r="E101" s="7"/>
      <c r="F101" s="7"/>
      <c r="H101" s="7"/>
      <c r="I101" s="7"/>
      <c r="J101" s="7"/>
      <c r="K101" s="7"/>
    </row>
    <row r="102" spans="2:11" ht="16.5" customHeight="1">
      <c r="B102" s="7"/>
      <c r="C102" s="7"/>
      <c r="D102" s="7"/>
      <c r="E102" s="7"/>
      <c r="F102" s="7"/>
      <c r="H102" s="7"/>
      <c r="I102" s="7"/>
      <c r="J102" s="7"/>
      <c r="K102" s="7"/>
    </row>
    <row r="103" spans="2:11" ht="16.5" customHeight="1">
      <c r="B103" s="7"/>
      <c r="C103" s="7"/>
      <c r="D103" s="7"/>
      <c r="E103" s="7"/>
      <c r="F103" s="7"/>
      <c r="H103" s="7"/>
      <c r="I103" s="7"/>
      <c r="J103" s="7"/>
      <c r="K103" s="7"/>
    </row>
    <row r="104" spans="2:11" ht="16.5" customHeight="1">
      <c r="B104" s="7"/>
      <c r="C104" s="7"/>
      <c r="D104" s="7"/>
      <c r="E104" s="7"/>
      <c r="F104" s="7"/>
      <c r="H104" s="7"/>
      <c r="I104" s="7"/>
      <c r="J104" s="7"/>
      <c r="K104" s="7"/>
    </row>
    <row r="105" spans="2:11" ht="16.5" customHeight="1">
      <c r="B105" s="7"/>
      <c r="C105" s="7"/>
      <c r="D105" s="7"/>
      <c r="E105" s="7"/>
      <c r="F105" s="7"/>
      <c r="H105" s="7"/>
      <c r="I105" s="7"/>
      <c r="J105" s="7"/>
      <c r="K105" s="7"/>
    </row>
    <row r="106" spans="2:11" ht="16.5" customHeight="1">
      <c r="B106" s="7"/>
      <c r="C106" s="7"/>
      <c r="E106" s="126"/>
      <c r="F106" s="7"/>
      <c r="H106" s="7"/>
      <c r="I106" s="7"/>
      <c r="J106" s="7"/>
      <c r="K106" s="7"/>
    </row>
    <row r="107" spans="2:11" ht="16.5" customHeight="1">
      <c r="B107" s="7"/>
      <c r="C107" s="7"/>
      <c r="E107" s="7"/>
      <c r="F107" s="196"/>
      <c r="H107" s="7"/>
      <c r="I107" s="7"/>
      <c r="J107" s="7"/>
      <c r="K107" s="7"/>
    </row>
    <row r="108" spans="2:11" ht="16.5" customHeight="1">
      <c r="B108" s="7"/>
      <c r="C108" s="7"/>
      <c r="D108" s="7"/>
      <c r="E108" s="7"/>
      <c r="F108" s="7"/>
      <c r="H108" s="7"/>
      <c r="I108" s="7"/>
      <c r="J108" s="7"/>
      <c r="K108" s="7"/>
    </row>
    <row r="109" spans="2:11" ht="16.5" customHeight="1"/>
    <row r="110" spans="2:11" ht="16.5" customHeight="1"/>
    <row r="111" spans="2:11" ht="16.5" customHeight="1"/>
    <row r="112" spans="2:11" ht="16.5" customHeight="1"/>
    <row r="113" ht="16.5" customHeight="1"/>
    <row r="114" ht="16.5" customHeight="1"/>
    <row r="115" ht="16.5" customHeight="1"/>
    <row r="116" ht="16.5" customHeight="1"/>
    <row r="117" ht="16.5" customHeight="1"/>
    <row r="118" ht="16.5" customHeight="1"/>
    <row r="119" ht="16.5" customHeight="1"/>
    <row r="120" ht="16.5" customHeight="1"/>
    <row r="121" ht="16.5" customHeight="1"/>
    <row r="122" ht="16.5" customHeight="1"/>
    <row r="123" ht="16.5" customHeight="1"/>
    <row r="124" ht="16.5" customHeight="1"/>
    <row r="125" ht="16.5" customHeight="1"/>
    <row r="126" ht="16.5" customHeight="1"/>
    <row r="127" ht="16.5" customHeight="1"/>
    <row r="128" ht="16.5" customHeight="1"/>
    <row r="129" ht="16.5" customHeight="1"/>
    <row r="130" ht="16.5" customHeight="1"/>
    <row r="131" ht="16.5" customHeight="1"/>
    <row r="132" ht="16.5" customHeight="1"/>
    <row r="133" ht="16.5" customHeight="1"/>
    <row r="134" ht="16.5" customHeight="1"/>
    <row r="135" ht="16.5" customHeight="1"/>
    <row r="136" ht="16.5" customHeight="1"/>
    <row r="137" ht="16.5" customHeight="1"/>
    <row r="138" ht="16.5" customHeight="1"/>
    <row r="139" ht="16.5" customHeight="1"/>
    <row r="140" ht="16.5" customHeight="1"/>
    <row r="141" ht="16.5" customHeight="1"/>
    <row r="142" ht="16.5" customHeight="1"/>
    <row r="143" ht="16.5" customHeight="1"/>
    <row r="144" ht="16.5" customHeight="1"/>
    <row r="145" ht="16.5" customHeight="1"/>
    <row r="146" ht="16.5" customHeight="1"/>
    <row r="147" ht="16.5" customHeight="1"/>
    <row r="148" ht="16.5" customHeight="1"/>
    <row r="149" ht="16.5" customHeight="1"/>
    <row r="150" ht="16.5" customHeight="1"/>
    <row r="151" ht="16.5" customHeight="1"/>
    <row r="152" ht="16.5" customHeight="1"/>
    <row r="153" ht="16.5" customHeight="1"/>
    <row r="154" ht="16.5" customHeight="1"/>
    <row r="155" ht="16.5" customHeight="1"/>
    <row r="156" ht="16.5" customHeight="1"/>
    <row r="157" ht="16.5" customHeight="1"/>
    <row r="158" ht="16.5" customHeight="1"/>
    <row r="159" ht="16.5" customHeight="1"/>
    <row r="160" ht="16.5" customHeight="1"/>
    <row r="161" ht="16.5" customHeight="1"/>
    <row r="162" ht="16.5" customHeight="1"/>
    <row r="163" ht="16.5" customHeight="1"/>
    <row r="164" ht="16.5" customHeight="1"/>
    <row r="165" ht="16.5" customHeight="1"/>
    <row r="166" ht="16.5" customHeight="1"/>
    <row r="167" ht="16.5" customHeight="1"/>
    <row r="168" ht="16.5" customHeight="1"/>
    <row r="169" ht="16.5" customHeight="1"/>
    <row r="170" ht="16.5" customHeight="1"/>
    <row r="171" ht="16.5" customHeight="1"/>
    <row r="172" ht="16.5" customHeight="1"/>
    <row r="173" ht="16.5" customHeight="1"/>
    <row r="174" ht="16.5" customHeight="1"/>
    <row r="175" ht="16.5" customHeight="1"/>
    <row r="176" ht="16.5" customHeight="1"/>
    <row r="177" ht="16.5" customHeight="1"/>
    <row r="178" ht="16.5" customHeight="1"/>
    <row r="179" ht="16.5" customHeight="1"/>
    <row r="180" ht="16.5" customHeight="1"/>
    <row r="181" ht="16.5" customHeight="1"/>
    <row r="182" ht="16.5" customHeight="1"/>
    <row r="183" ht="16.5" customHeight="1"/>
    <row r="184" ht="16.5" customHeight="1"/>
    <row r="185" ht="16.5" customHeight="1"/>
    <row r="186" ht="16.5" customHeight="1"/>
    <row r="187" ht="16.5" customHeight="1"/>
    <row r="188" ht="16.5" customHeight="1"/>
    <row r="189" ht="16.5" customHeight="1"/>
    <row r="190" ht="16.5" customHeight="1"/>
    <row r="191" ht="16.5" customHeight="1"/>
    <row r="192" ht="16.5" customHeight="1"/>
    <row r="193" ht="16.5" customHeight="1"/>
    <row r="194" ht="16.5" customHeight="1"/>
    <row r="195" ht="16.5" customHeight="1"/>
    <row r="196" ht="16.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</sheetData>
  <customSheetViews>
    <customSheetView guid="{D0449BC9-D391-4EBD-9E45-B95B8E82E03F}" showPageBreaks="1" showGridLines="0" fitToPage="1" printArea="1" showRuler="0">
      <selection activeCell="C22" sqref="C22"/>
      <pageMargins left="0.94488188976377963" right="0.94488188976377963" top="0.98425196850393704" bottom="0.98425196850393704" header="0.51181102362204722" footer="0.51181102362204722"/>
      <printOptions horizontalCentered="1" verticalCentered="1"/>
      <pageSetup paperSize="9" scale="53" orientation="portrait" r:id="rId1"/>
      <headerFooter alignWithMargins="0">
        <oddHeader>&amp;R&amp;"Times New Roman,Normal"&amp;12EK1-A</oddHeader>
      </headerFooter>
    </customSheetView>
    <customSheetView guid="{9396E133-4C05-4640-A115-67E7C74F584E}" scale="75" showPageBreaks="1" showGridLines="0" fitToPage="1" printArea="1" showRuler="0" topLeftCell="A9">
      <selection activeCell="C14" sqref="C14"/>
      <pageMargins left="0.94488188976377963" right="0.94488188976377963" top="0.98425196850393704" bottom="0.98425196850393704" header="0.51181102362204722" footer="0.51181102362204722"/>
      <printOptions horizontalCentered="1" verticalCentered="1"/>
      <pageSetup paperSize="9" scale="53" orientation="portrait" r:id="rId2"/>
      <headerFooter alignWithMargins="0">
        <oddHeader>&amp;R&amp;"Times New Roman,Normal"&amp;12EK1-A</oddHeader>
      </headerFooter>
    </customSheetView>
    <customSheetView guid="{F0AB3048-32E9-4BAF-9A5C-028907AD0E21}" showPageBreaks="1" showGridLines="0" fitToPage="1" printArea="1" showRuler="0">
      <selection activeCell="D25" sqref="D25"/>
      <pageMargins left="0.94488188976377963" right="0.94488188976377963" top="0.98425196850393704" bottom="0.98425196850393704" header="0.51181102362204722" footer="0.51181102362204722"/>
      <printOptions horizontalCentered="1" verticalCentered="1"/>
      <pageSetup paperSize="9" scale="53" orientation="portrait" r:id="rId3"/>
      <headerFooter alignWithMargins="0">
        <oddHeader>&amp;R&amp;"Times New Roman,Normal"&amp;12EK1-A</oddHeader>
      </headerFooter>
    </customSheetView>
  </customSheetViews>
  <mergeCells count="5">
    <mergeCell ref="C3:K3"/>
    <mergeCell ref="F5:K6"/>
    <mergeCell ref="D73:D74"/>
    <mergeCell ref="F7:H7"/>
    <mergeCell ref="I7:K7"/>
  </mergeCells>
  <phoneticPr fontId="0" type="noConversion"/>
  <printOptions horizontalCentered="1" verticalCentered="1"/>
  <pageMargins left="0.39370078740157483" right="0.15748031496062992" top="0.39370078740157483" bottom="0.39370078740157483" header="0.51181102362204722" footer="0.51181102362204722"/>
  <pageSetup paperSize="9" scale="47" orientation="portrait" blackAndWhite="1" r:id="rId4"/>
  <headerFooter alignWithMargins="0">
    <oddFooter>&amp;C&amp;"Times New Roman,Normal"&amp;12İlişikteki açıklama ve dipnotlar bu konsolide olmayan finansal tabloların tamamlayıcı parçalarıdır.
4</oddFooter>
  </headerFooter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>
  <sheetPr codeName="Sayfa2" enableFormatConditionsCalculation="0">
    <pageSetUpPr fitToPage="1"/>
  </sheetPr>
  <dimension ref="B2:O451"/>
  <sheetViews>
    <sheetView showGridLines="0" zoomScale="60" zoomScaleNormal="60" workbookViewId="0">
      <pane xSplit="5" ySplit="10" topLeftCell="F11" activePane="bottomRight" state="frozen"/>
      <selection activeCell="D24" sqref="D24"/>
      <selection pane="topRight" activeCell="D24" sqref="D24"/>
      <selection pane="bottomLeft" activeCell="D24" sqref="D24"/>
      <selection pane="bottomRight" activeCell="D24" sqref="D24"/>
    </sheetView>
  </sheetViews>
  <sheetFormatPr defaultRowHeight="12.75"/>
  <cols>
    <col min="1" max="1" width="3.85546875" style="1" customWidth="1"/>
    <col min="2" max="2" width="2.7109375" style="15" customWidth="1"/>
    <col min="3" max="3" width="9" style="15" customWidth="1"/>
    <col min="4" max="4" width="78.85546875" style="15" customWidth="1"/>
    <col min="5" max="5" width="8.42578125" style="15" customWidth="1"/>
    <col min="6" max="6" width="16.85546875" style="15" customWidth="1"/>
    <col min="7" max="7" width="16.85546875" style="7" customWidth="1"/>
    <col min="8" max="11" width="16.85546875" style="15" customWidth="1"/>
    <col min="12" max="13" width="9.42578125" style="1" bestFit="1" customWidth="1"/>
    <col min="14" max="16384" width="9.140625" style="1"/>
  </cols>
  <sheetData>
    <row r="2" spans="2:15" ht="15.75">
      <c r="B2" s="29"/>
      <c r="C2" s="30"/>
      <c r="D2" s="30"/>
      <c r="E2" s="51"/>
      <c r="F2" s="30"/>
      <c r="G2" s="31"/>
      <c r="H2" s="30"/>
      <c r="I2" s="30"/>
      <c r="J2" s="30"/>
      <c r="K2" s="32"/>
    </row>
    <row r="3" spans="2:15" ht="18.75">
      <c r="B3" s="21"/>
      <c r="C3" s="385" t="s">
        <v>584</v>
      </c>
      <c r="D3" s="385"/>
      <c r="E3" s="385"/>
      <c r="F3" s="385"/>
      <c r="G3" s="401"/>
      <c r="H3" s="385"/>
      <c r="I3" s="385"/>
      <c r="J3" s="385"/>
      <c r="K3" s="401"/>
    </row>
    <row r="4" spans="2:15" ht="15.75">
      <c r="B4" s="21"/>
      <c r="C4" s="5"/>
      <c r="D4" s="5"/>
      <c r="E4" s="22"/>
      <c r="F4" s="5"/>
      <c r="G4" s="5"/>
      <c r="H4" s="18"/>
      <c r="I4" s="18"/>
      <c r="J4" s="18"/>
      <c r="K4" s="33"/>
    </row>
    <row r="5" spans="2:15" ht="15.75">
      <c r="B5" s="34"/>
      <c r="C5" s="249"/>
      <c r="D5" s="249"/>
      <c r="E5" s="52"/>
      <c r="F5" s="388" t="s">
        <v>473</v>
      </c>
      <c r="G5" s="389"/>
      <c r="H5" s="389"/>
      <c r="I5" s="389"/>
      <c r="J5" s="389"/>
      <c r="K5" s="390"/>
    </row>
    <row r="6" spans="2:15" ht="15.75">
      <c r="B6" s="21"/>
      <c r="C6" s="236"/>
      <c r="D6" s="236"/>
      <c r="E6" s="24"/>
      <c r="F6" s="391"/>
      <c r="G6" s="392"/>
      <c r="H6" s="392"/>
      <c r="I6" s="392"/>
      <c r="J6" s="392"/>
      <c r="K6" s="393"/>
    </row>
    <row r="7" spans="2:15" s="15" customFormat="1" ht="15.75" customHeight="1">
      <c r="B7" s="21"/>
      <c r="C7" s="236"/>
      <c r="D7" s="236"/>
      <c r="E7" s="9"/>
      <c r="F7" s="395" t="s">
        <v>595</v>
      </c>
      <c r="G7" s="396"/>
      <c r="H7" s="397"/>
      <c r="I7" s="395" t="s">
        <v>590</v>
      </c>
      <c r="J7" s="396"/>
      <c r="K7" s="398"/>
    </row>
    <row r="8" spans="2:15" ht="15.75">
      <c r="B8" s="21"/>
      <c r="C8" s="236"/>
      <c r="D8" s="236"/>
      <c r="E8" s="24"/>
      <c r="F8" s="35"/>
      <c r="G8" s="80" t="s">
        <v>132</v>
      </c>
      <c r="H8" s="103"/>
      <c r="I8" s="104"/>
      <c r="J8" s="80" t="s">
        <v>133</v>
      </c>
      <c r="K8" s="36"/>
    </row>
    <row r="9" spans="2:15" ht="18.75">
      <c r="B9" s="21"/>
      <c r="C9" s="236"/>
      <c r="D9" s="28" t="s">
        <v>67</v>
      </c>
      <c r="E9" s="24" t="s">
        <v>84</v>
      </c>
      <c r="F9" s="39"/>
      <c r="G9" s="81" t="s">
        <v>597</v>
      </c>
      <c r="H9" s="105"/>
      <c r="I9" s="102"/>
      <c r="J9" s="81" t="s">
        <v>593</v>
      </c>
      <c r="K9" s="40"/>
    </row>
    <row r="10" spans="2:15" ht="15.75">
      <c r="B10" s="21"/>
      <c r="C10" s="236"/>
      <c r="D10" s="238"/>
      <c r="E10" s="24"/>
      <c r="F10" s="108" t="s">
        <v>129</v>
      </c>
      <c r="G10" s="108" t="s">
        <v>130</v>
      </c>
      <c r="H10" s="108" t="s">
        <v>131</v>
      </c>
      <c r="I10" s="108" t="s">
        <v>129</v>
      </c>
      <c r="J10" s="108" t="s">
        <v>130</v>
      </c>
      <c r="K10" s="107" t="s">
        <v>131</v>
      </c>
    </row>
    <row r="11" spans="2:15" ht="15.75">
      <c r="B11" s="41"/>
      <c r="C11" s="251" t="s">
        <v>15</v>
      </c>
      <c r="D11" s="251" t="s">
        <v>68</v>
      </c>
      <c r="E11" s="86" t="s">
        <v>83</v>
      </c>
      <c r="F11" s="276">
        <v>0</v>
      </c>
      <c r="G11" s="276">
        <v>0</v>
      </c>
      <c r="H11" s="276">
        <f t="shared" ref="H11:H13" si="0">F11+G11</f>
        <v>0</v>
      </c>
      <c r="I11" s="276">
        <v>0</v>
      </c>
      <c r="J11" s="276">
        <v>0</v>
      </c>
      <c r="K11" s="276">
        <f t="shared" ref="K11:K74" si="1">I11+J11</f>
        <v>0</v>
      </c>
      <c r="M11" s="197"/>
    </row>
    <row r="12" spans="2:15" ht="15.75">
      <c r="B12" s="43"/>
      <c r="C12" s="234" t="s">
        <v>39</v>
      </c>
      <c r="D12" s="236" t="s">
        <v>463</v>
      </c>
      <c r="E12" s="87"/>
      <c r="F12" s="275">
        <v>0</v>
      </c>
      <c r="G12" s="275">
        <v>0</v>
      </c>
      <c r="H12" s="275">
        <f t="shared" si="0"/>
        <v>0</v>
      </c>
      <c r="I12" s="275">
        <v>0</v>
      </c>
      <c r="J12" s="275">
        <v>0</v>
      </c>
      <c r="K12" s="275">
        <f t="shared" si="1"/>
        <v>0</v>
      </c>
      <c r="M12" s="197"/>
    </row>
    <row r="13" spans="2:15" ht="15.75">
      <c r="B13" s="43"/>
      <c r="C13" s="234" t="s">
        <v>38</v>
      </c>
      <c r="D13" s="236" t="s">
        <v>2</v>
      </c>
      <c r="E13" s="87"/>
      <c r="F13" s="275">
        <v>0</v>
      </c>
      <c r="G13" s="275">
        <v>0</v>
      </c>
      <c r="H13" s="275">
        <f t="shared" si="0"/>
        <v>0</v>
      </c>
      <c r="I13" s="275">
        <v>0</v>
      </c>
      <c r="J13" s="275">
        <v>0</v>
      </c>
      <c r="K13" s="275">
        <f t="shared" si="1"/>
        <v>0</v>
      </c>
      <c r="M13" s="197"/>
    </row>
    <row r="14" spans="2:15" ht="15.75">
      <c r="B14" s="21"/>
      <c r="C14" s="231" t="s">
        <v>20</v>
      </c>
      <c r="D14" s="231" t="s">
        <v>400</v>
      </c>
      <c r="E14" s="87" t="s">
        <v>85</v>
      </c>
      <c r="F14" s="276">
        <v>644</v>
      </c>
      <c r="G14" s="275">
        <v>0</v>
      </c>
      <c r="H14" s="276">
        <f>+F14</f>
        <v>644</v>
      </c>
      <c r="I14" s="276">
        <v>38</v>
      </c>
      <c r="J14" s="276">
        <v>0</v>
      </c>
      <c r="K14" s="276">
        <f t="shared" si="1"/>
        <v>38</v>
      </c>
      <c r="M14" s="197"/>
    </row>
    <row r="15" spans="2:15" ht="15.75">
      <c r="B15" s="43"/>
      <c r="C15" s="45" t="s">
        <v>19</v>
      </c>
      <c r="D15" s="53" t="s">
        <v>386</v>
      </c>
      <c r="E15" s="84" t="s">
        <v>86</v>
      </c>
      <c r="F15" s="275">
        <v>0</v>
      </c>
      <c r="G15" s="276">
        <v>1292037</v>
      </c>
      <c r="H15" s="276">
        <f>+G15</f>
        <v>1292037</v>
      </c>
      <c r="I15" s="276">
        <v>0</v>
      </c>
      <c r="J15" s="276">
        <f>956376+3</f>
        <v>956379</v>
      </c>
      <c r="K15" s="276">
        <f t="shared" si="1"/>
        <v>956379</v>
      </c>
      <c r="M15" s="197"/>
      <c r="O15" s="197"/>
    </row>
    <row r="16" spans="2:15" ht="15.75">
      <c r="B16" s="43"/>
      <c r="C16" s="45" t="s">
        <v>18</v>
      </c>
      <c r="D16" s="53" t="s">
        <v>387</v>
      </c>
      <c r="E16" s="84"/>
      <c r="F16" s="276">
        <f>+F19</f>
        <v>75129</v>
      </c>
      <c r="G16" s="276">
        <v>0</v>
      </c>
      <c r="H16" s="276">
        <f>+F16</f>
        <v>75129</v>
      </c>
      <c r="I16" s="276">
        <f>SUM(I17:I19)</f>
        <v>335</v>
      </c>
      <c r="J16" s="276">
        <f>SUM(J17:J19)</f>
        <v>0</v>
      </c>
      <c r="K16" s="276">
        <f t="shared" si="1"/>
        <v>335</v>
      </c>
      <c r="M16" s="197"/>
    </row>
    <row r="17" spans="2:13" ht="15.75">
      <c r="B17" s="43"/>
      <c r="C17" s="54" t="s">
        <v>61</v>
      </c>
      <c r="D17" s="55" t="s">
        <v>441</v>
      </c>
      <c r="E17" s="84"/>
      <c r="F17" s="275">
        <v>0</v>
      </c>
      <c r="G17" s="275">
        <v>0</v>
      </c>
      <c r="H17" s="275">
        <v>0</v>
      </c>
      <c r="I17" s="275">
        <v>0</v>
      </c>
      <c r="J17" s="275">
        <v>0</v>
      </c>
      <c r="K17" s="275">
        <f t="shared" si="1"/>
        <v>0</v>
      </c>
      <c r="M17" s="197"/>
    </row>
    <row r="18" spans="2:13" ht="15.75">
      <c r="B18" s="43"/>
      <c r="C18" s="54" t="s">
        <v>62</v>
      </c>
      <c r="D18" s="236" t="s">
        <v>442</v>
      </c>
      <c r="E18" s="84"/>
      <c r="F18" s="275">
        <v>0</v>
      </c>
      <c r="G18" s="275">
        <v>0</v>
      </c>
      <c r="H18" s="275">
        <v>0</v>
      </c>
      <c r="I18" s="275">
        <v>0</v>
      </c>
      <c r="J18" s="275">
        <v>0</v>
      </c>
      <c r="K18" s="275">
        <f t="shared" si="1"/>
        <v>0</v>
      </c>
      <c r="M18" s="197"/>
    </row>
    <row r="19" spans="2:13" ht="15.75">
      <c r="B19" s="43"/>
      <c r="C19" s="54" t="s">
        <v>100</v>
      </c>
      <c r="D19" s="236" t="s">
        <v>388</v>
      </c>
      <c r="E19" s="84"/>
      <c r="F19" s="275">
        <v>75129</v>
      </c>
      <c r="G19" s="275">
        <v>0</v>
      </c>
      <c r="H19" s="275">
        <f>+F19</f>
        <v>75129</v>
      </c>
      <c r="I19" s="275">
        <v>335</v>
      </c>
      <c r="J19" s="276">
        <v>0</v>
      </c>
      <c r="K19" s="275">
        <f t="shared" si="1"/>
        <v>335</v>
      </c>
      <c r="M19" s="197"/>
    </row>
    <row r="20" spans="2:13" ht="15.75">
      <c r="B20" s="43"/>
      <c r="C20" s="231" t="s">
        <v>17</v>
      </c>
      <c r="D20" s="235" t="s">
        <v>137</v>
      </c>
      <c r="E20" s="87"/>
      <c r="F20" s="276">
        <v>0</v>
      </c>
      <c r="G20" s="276">
        <v>0</v>
      </c>
      <c r="H20" s="276">
        <v>0</v>
      </c>
      <c r="I20" s="276">
        <f>SUM(I21:I23)</f>
        <v>0</v>
      </c>
      <c r="J20" s="276">
        <f>SUM(J21:J23)</f>
        <v>0</v>
      </c>
      <c r="K20" s="276">
        <f t="shared" si="1"/>
        <v>0</v>
      </c>
      <c r="M20" s="197"/>
    </row>
    <row r="21" spans="2:13" ht="15.75">
      <c r="B21" s="21"/>
      <c r="C21" s="234" t="s">
        <v>49</v>
      </c>
      <c r="D21" s="236" t="s">
        <v>6</v>
      </c>
      <c r="E21" s="88"/>
      <c r="F21" s="275">
        <v>0</v>
      </c>
      <c r="G21" s="275">
        <v>0</v>
      </c>
      <c r="H21" s="275">
        <v>0</v>
      </c>
      <c r="I21" s="275">
        <v>0</v>
      </c>
      <c r="J21" s="275">
        <v>0</v>
      </c>
      <c r="K21" s="275">
        <f t="shared" si="1"/>
        <v>0</v>
      </c>
      <c r="M21" s="197"/>
    </row>
    <row r="22" spans="2:13" ht="15.75">
      <c r="B22" s="21"/>
      <c r="C22" s="234" t="s">
        <v>50</v>
      </c>
      <c r="D22" s="236" t="s">
        <v>7</v>
      </c>
      <c r="E22" s="88"/>
      <c r="F22" s="275">
        <v>0</v>
      </c>
      <c r="G22" s="275">
        <v>0</v>
      </c>
      <c r="H22" s="275">
        <v>0</v>
      </c>
      <c r="I22" s="275">
        <v>0</v>
      </c>
      <c r="J22" s="275">
        <v>0</v>
      </c>
      <c r="K22" s="275">
        <f t="shared" si="1"/>
        <v>0</v>
      </c>
      <c r="M22" s="197"/>
    </row>
    <row r="23" spans="2:13" ht="15.75">
      <c r="B23" s="21"/>
      <c r="C23" s="234" t="s">
        <v>255</v>
      </c>
      <c r="D23" s="236" t="s">
        <v>8</v>
      </c>
      <c r="E23" s="88"/>
      <c r="F23" s="275">
        <v>0</v>
      </c>
      <c r="G23" s="275">
        <v>0</v>
      </c>
      <c r="H23" s="275">
        <v>0</v>
      </c>
      <c r="I23" s="275">
        <v>0</v>
      </c>
      <c r="J23" s="275">
        <v>0</v>
      </c>
      <c r="K23" s="275">
        <f t="shared" si="1"/>
        <v>0</v>
      </c>
      <c r="M23" s="197"/>
    </row>
    <row r="24" spans="2:13" ht="15.75">
      <c r="B24" s="43"/>
      <c r="C24" s="231" t="s">
        <v>22</v>
      </c>
      <c r="D24" s="235" t="s">
        <v>5</v>
      </c>
      <c r="E24" s="87"/>
      <c r="F24" s="276">
        <f>+F26</f>
        <v>75438</v>
      </c>
      <c r="G24" s="276">
        <f>+G26</f>
        <v>49</v>
      </c>
      <c r="H24" s="276">
        <f>+F24+G24</f>
        <v>75487</v>
      </c>
      <c r="I24" s="276">
        <f>SUM(I25:I26)</f>
        <v>91253</v>
      </c>
      <c r="J24" s="276">
        <f>SUM(J25:J26)</f>
        <v>47</v>
      </c>
      <c r="K24" s="276">
        <f t="shared" si="1"/>
        <v>91300</v>
      </c>
      <c r="M24" s="197"/>
    </row>
    <row r="25" spans="2:13" ht="15.75">
      <c r="B25" s="43"/>
      <c r="C25" s="234" t="s">
        <v>76</v>
      </c>
      <c r="D25" s="233" t="s">
        <v>462</v>
      </c>
      <c r="E25" s="87"/>
      <c r="F25" s="275">
        <v>0</v>
      </c>
      <c r="G25" s="275">
        <v>0</v>
      </c>
      <c r="H25" s="275">
        <v>0</v>
      </c>
      <c r="I25" s="275">
        <v>0</v>
      </c>
      <c r="J25" s="275">
        <v>0</v>
      </c>
      <c r="K25" s="275">
        <f t="shared" si="1"/>
        <v>0</v>
      </c>
      <c r="M25" s="197"/>
    </row>
    <row r="26" spans="2:13" ht="15.75">
      <c r="B26" s="43"/>
      <c r="C26" s="234" t="s">
        <v>77</v>
      </c>
      <c r="D26" s="233" t="s">
        <v>2</v>
      </c>
      <c r="E26" s="87"/>
      <c r="F26" s="275">
        <v>75438</v>
      </c>
      <c r="G26" s="275">
        <v>49</v>
      </c>
      <c r="H26" s="275">
        <f>+F26+G26</f>
        <v>75487</v>
      </c>
      <c r="I26" s="275">
        <v>91253</v>
      </c>
      <c r="J26" s="275">
        <v>47</v>
      </c>
      <c r="K26" s="275">
        <f t="shared" si="1"/>
        <v>91300</v>
      </c>
      <c r="M26" s="197"/>
    </row>
    <row r="27" spans="2:13" ht="15.75">
      <c r="B27" s="43"/>
      <c r="C27" s="231" t="s">
        <v>21</v>
      </c>
      <c r="D27" s="235" t="s">
        <v>65</v>
      </c>
      <c r="E27" s="87"/>
      <c r="F27" s="276">
        <v>2317</v>
      </c>
      <c r="G27" s="276">
        <v>1456</v>
      </c>
      <c r="H27" s="276">
        <f>+F27+G27</f>
        <v>3773</v>
      </c>
      <c r="I27" s="276">
        <v>3256</v>
      </c>
      <c r="J27" s="276">
        <f>283-3</f>
        <v>280</v>
      </c>
      <c r="K27" s="276">
        <f t="shared" si="1"/>
        <v>3536</v>
      </c>
      <c r="M27" s="197"/>
    </row>
    <row r="28" spans="2:13" ht="15.75">
      <c r="B28" s="43"/>
      <c r="C28" s="231" t="s">
        <v>23</v>
      </c>
      <c r="D28" s="47" t="s">
        <v>118</v>
      </c>
      <c r="E28" s="87" t="s">
        <v>87</v>
      </c>
      <c r="F28" s="276">
        <v>4213</v>
      </c>
      <c r="G28" s="276">
        <v>32</v>
      </c>
      <c r="H28" s="276">
        <f>+F28+G28</f>
        <v>4245</v>
      </c>
      <c r="I28" s="276">
        <v>4066</v>
      </c>
      <c r="J28" s="276">
        <v>57</v>
      </c>
      <c r="K28" s="276">
        <f t="shared" si="1"/>
        <v>4123</v>
      </c>
      <c r="M28" s="197"/>
    </row>
    <row r="29" spans="2:13" ht="15.75">
      <c r="B29" s="43"/>
      <c r="C29" s="253" t="s">
        <v>24</v>
      </c>
      <c r="D29" s="235" t="s">
        <v>136</v>
      </c>
      <c r="E29" s="87"/>
      <c r="F29" s="275">
        <v>0</v>
      </c>
      <c r="G29" s="275">
        <v>0</v>
      </c>
      <c r="H29" s="276">
        <v>0</v>
      </c>
      <c r="I29" s="276">
        <v>0</v>
      </c>
      <c r="J29" s="276">
        <v>0</v>
      </c>
      <c r="K29" s="276">
        <f t="shared" si="1"/>
        <v>0</v>
      </c>
      <c r="M29" s="197"/>
    </row>
    <row r="30" spans="2:13" ht="15.75">
      <c r="B30" s="43"/>
      <c r="C30" s="231" t="s">
        <v>25</v>
      </c>
      <c r="D30" s="235" t="s">
        <v>443</v>
      </c>
      <c r="E30" s="87" t="s">
        <v>88</v>
      </c>
      <c r="F30" s="275">
        <v>0</v>
      </c>
      <c r="G30" s="275">
        <v>0</v>
      </c>
      <c r="H30" s="276">
        <v>0</v>
      </c>
      <c r="I30" s="276">
        <f>SUM(I31:I33)-I34</f>
        <v>0</v>
      </c>
      <c r="J30" s="276">
        <f>SUM(J31:J33)-J34</f>
        <v>0</v>
      </c>
      <c r="K30" s="276">
        <f t="shared" si="1"/>
        <v>0</v>
      </c>
      <c r="M30" s="197"/>
    </row>
    <row r="31" spans="2:13" ht="15.75">
      <c r="B31" s="21"/>
      <c r="C31" s="234" t="s">
        <v>260</v>
      </c>
      <c r="D31" s="236" t="s">
        <v>9</v>
      </c>
      <c r="E31" s="88"/>
      <c r="F31" s="275">
        <v>0</v>
      </c>
      <c r="G31" s="275">
        <v>0</v>
      </c>
      <c r="H31" s="275">
        <v>0</v>
      </c>
      <c r="I31" s="275">
        <v>0</v>
      </c>
      <c r="J31" s="275">
        <v>0</v>
      </c>
      <c r="K31" s="275">
        <f t="shared" si="1"/>
        <v>0</v>
      </c>
      <c r="M31" s="197"/>
    </row>
    <row r="32" spans="2:13" ht="15.75">
      <c r="B32" s="21"/>
      <c r="C32" s="234" t="s">
        <v>261</v>
      </c>
      <c r="D32" s="236" t="s">
        <v>323</v>
      </c>
      <c r="E32" s="88"/>
      <c r="F32" s="275">
        <v>0</v>
      </c>
      <c r="G32" s="275">
        <v>0</v>
      </c>
      <c r="H32" s="275">
        <v>0</v>
      </c>
      <c r="I32" s="275">
        <v>0</v>
      </c>
      <c r="J32" s="275">
        <v>0</v>
      </c>
      <c r="K32" s="275">
        <f t="shared" si="1"/>
        <v>0</v>
      </c>
      <c r="M32" s="197"/>
    </row>
    <row r="33" spans="2:15" ht="15.75">
      <c r="B33" s="21"/>
      <c r="C33" s="234" t="s">
        <v>320</v>
      </c>
      <c r="D33" s="236" t="s">
        <v>2</v>
      </c>
      <c r="E33" s="88"/>
      <c r="F33" s="275">
        <v>0</v>
      </c>
      <c r="G33" s="275">
        <v>0</v>
      </c>
      <c r="H33" s="275">
        <v>0</v>
      </c>
      <c r="I33" s="275">
        <v>0</v>
      </c>
      <c r="J33" s="275">
        <v>0</v>
      </c>
      <c r="K33" s="275">
        <f t="shared" si="1"/>
        <v>0</v>
      </c>
      <c r="M33" s="197"/>
    </row>
    <row r="34" spans="2:15" ht="15.75">
      <c r="B34" s="21"/>
      <c r="C34" s="234" t="s">
        <v>321</v>
      </c>
      <c r="D34" s="236" t="s">
        <v>10</v>
      </c>
      <c r="E34" s="88"/>
      <c r="F34" s="275">
        <v>0</v>
      </c>
      <c r="G34" s="275">
        <v>0</v>
      </c>
      <c r="H34" s="275">
        <v>0</v>
      </c>
      <c r="I34" s="275">
        <v>0</v>
      </c>
      <c r="J34" s="275">
        <v>0</v>
      </c>
      <c r="K34" s="275">
        <f t="shared" si="1"/>
        <v>0</v>
      </c>
      <c r="M34" s="197"/>
    </row>
    <row r="35" spans="2:15" ht="15.75">
      <c r="B35" s="43"/>
      <c r="C35" s="231" t="s">
        <v>303</v>
      </c>
      <c r="D35" s="235" t="s">
        <v>401</v>
      </c>
      <c r="E35" s="87" t="s">
        <v>89</v>
      </c>
      <c r="F35" s="275">
        <v>0</v>
      </c>
      <c r="G35" s="275">
        <v>0</v>
      </c>
      <c r="H35" s="276">
        <v>0</v>
      </c>
      <c r="I35" s="276">
        <v>0</v>
      </c>
      <c r="J35" s="276">
        <v>0</v>
      </c>
      <c r="K35" s="276">
        <f t="shared" si="1"/>
        <v>0</v>
      </c>
      <c r="M35" s="197"/>
    </row>
    <row r="36" spans="2:15" ht="15.75">
      <c r="B36" s="43"/>
      <c r="C36" s="234" t="s">
        <v>53</v>
      </c>
      <c r="D36" s="233" t="s">
        <v>282</v>
      </c>
      <c r="E36" s="87"/>
      <c r="F36" s="275">
        <v>0</v>
      </c>
      <c r="G36" s="275">
        <v>0</v>
      </c>
      <c r="H36" s="275">
        <v>0</v>
      </c>
      <c r="I36" s="275">
        <v>0</v>
      </c>
      <c r="J36" s="275">
        <v>0</v>
      </c>
      <c r="K36" s="275">
        <f t="shared" si="1"/>
        <v>0</v>
      </c>
      <c r="M36" s="197"/>
    </row>
    <row r="37" spans="2:15" ht="15.75">
      <c r="B37" s="43"/>
      <c r="C37" s="234" t="s">
        <v>54</v>
      </c>
      <c r="D37" s="233" t="s">
        <v>283</v>
      </c>
      <c r="E37" s="87"/>
      <c r="F37" s="275">
        <v>0</v>
      </c>
      <c r="G37" s="275">
        <v>0</v>
      </c>
      <c r="H37" s="275">
        <v>0</v>
      </c>
      <c r="I37" s="275">
        <v>0</v>
      </c>
      <c r="J37" s="275">
        <v>0</v>
      </c>
      <c r="K37" s="275">
        <f t="shared" si="1"/>
        <v>0</v>
      </c>
      <c r="M37" s="197"/>
    </row>
    <row r="38" spans="2:15" ht="15.75">
      <c r="B38" s="43"/>
      <c r="C38" s="234" t="s">
        <v>304</v>
      </c>
      <c r="D38" s="233" t="s">
        <v>278</v>
      </c>
      <c r="E38" s="87"/>
      <c r="F38" s="275">
        <v>0</v>
      </c>
      <c r="G38" s="275">
        <v>0</v>
      </c>
      <c r="H38" s="275">
        <v>0</v>
      </c>
      <c r="I38" s="275">
        <v>0</v>
      </c>
      <c r="J38" s="275">
        <v>0</v>
      </c>
      <c r="K38" s="275">
        <f t="shared" si="1"/>
        <v>0</v>
      </c>
      <c r="M38" s="197"/>
    </row>
    <row r="39" spans="2:15" ht="15.75">
      <c r="B39" s="43"/>
      <c r="C39" s="231" t="s">
        <v>103</v>
      </c>
      <c r="D39" s="235" t="s">
        <v>11</v>
      </c>
      <c r="E39" s="87" t="s">
        <v>90</v>
      </c>
      <c r="F39" s="276">
        <f>+F40+F42</f>
        <v>33361</v>
      </c>
      <c r="G39" s="276">
        <v>0</v>
      </c>
      <c r="H39" s="276">
        <f>+F39</f>
        <v>33361</v>
      </c>
      <c r="I39" s="276">
        <f>SUM(I40:I44)</f>
        <v>23725</v>
      </c>
      <c r="J39" s="276">
        <f>SUM(J40:J44)</f>
        <v>0</v>
      </c>
      <c r="K39" s="276">
        <f t="shared" si="1"/>
        <v>23725</v>
      </c>
      <c r="M39" s="197"/>
    </row>
    <row r="40" spans="2:15" ht="15.75">
      <c r="B40" s="21"/>
      <c r="C40" s="234" t="s">
        <v>262</v>
      </c>
      <c r="D40" s="233" t="s">
        <v>135</v>
      </c>
      <c r="E40" s="87"/>
      <c r="F40" s="275">
        <v>14016</v>
      </c>
      <c r="G40" s="275">
        <v>0</v>
      </c>
      <c r="H40" s="275">
        <f>+F40</f>
        <v>14016</v>
      </c>
      <c r="I40" s="275">
        <v>5704</v>
      </c>
      <c r="J40" s="276">
        <v>0</v>
      </c>
      <c r="K40" s="275">
        <f t="shared" si="1"/>
        <v>5704</v>
      </c>
      <c r="M40" s="197"/>
    </row>
    <row r="41" spans="2:15" ht="15.75">
      <c r="B41" s="21"/>
      <c r="C41" s="234" t="s">
        <v>265</v>
      </c>
      <c r="D41" s="233" t="s">
        <v>286</v>
      </c>
      <c r="E41" s="87"/>
      <c r="F41" s="275">
        <v>0</v>
      </c>
      <c r="G41" s="275">
        <v>0</v>
      </c>
      <c r="H41" s="275">
        <v>0</v>
      </c>
      <c r="I41" s="275">
        <v>0</v>
      </c>
      <c r="J41" s="275">
        <v>0</v>
      </c>
      <c r="K41" s="275">
        <f t="shared" si="1"/>
        <v>0</v>
      </c>
      <c r="M41" s="197"/>
    </row>
    <row r="42" spans="2:15" ht="15.75">
      <c r="B42" s="21"/>
      <c r="C42" s="234" t="s">
        <v>285</v>
      </c>
      <c r="D42" s="236" t="s">
        <v>335</v>
      </c>
      <c r="E42" s="88"/>
      <c r="F42" s="275">
        <v>19345</v>
      </c>
      <c r="G42" s="275">
        <v>0</v>
      </c>
      <c r="H42" s="275">
        <f>+F42</f>
        <v>19345</v>
      </c>
      <c r="I42" s="275">
        <v>18020</v>
      </c>
      <c r="J42" s="275">
        <v>0</v>
      </c>
      <c r="K42" s="275">
        <f t="shared" si="1"/>
        <v>18020</v>
      </c>
      <c r="M42" s="197"/>
    </row>
    <row r="43" spans="2:15" ht="15.75">
      <c r="B43" s="21"/>
      <c r="C43" s="234" t="s">
        <v>305</v>
      </c>
      <c r="D43" s="236" t="s">
        <v>102</v>
      </c>
      <c r="E43" s="88"/>
      <c r="F43" s="275">
        <v>0</v>
      </c>
      <c r="G43" s="275">
        <v>0</v>
      </c>
      <c r="H43" s="275">
        <v>0</v>
      </c>
      <c r="I43" s="275">
        <v>0</v>
      </c>
      <c r="J43" s="275">
        <v>0</v>
      </c>
      <c r="K43" s="275">
        <f t="shared" si="1"/>
        <v>0</v>
      </c>
      <c r="M43" s="197"/>
    </row>
    <row r="44" spans="2:15" ht="15.75">
      <c r="B44" s="21"/>
      <c r="C44" s="234" t="s">
        <v>306</v>
      </c>
      <c r="D44" s="236" t="s">
        <v>12</v>
      </c>
      <c r="E44" s="88"/>
      <c r="F44" s="275">
        <v>0</v>
      </c>
      <c r="G44" s="275">
        <v>0</v>
      </c>
      <c r="H44" s="275">
        <v>0</v>
      </c>
      <c r="I44" s="275">
        <v>1</v>
      </c>
      <c r="J44" s="275">
        <v>0</v>
      </c>
      <c r="K44" s="275">
        <f t="shared" si="1"/>
        <v>1</v>
      </c>
      <c r="M44" s="197"/>
    </row>
    <row r="45" spans="2:15" ht="15.75">
      <c r="B45" s="21"/>
      <c r="C45" s="231" t="s">
        <v>28</v>
      </c>
      <c r="D45" s="231" t="s">
        <v>287</v>
      </c>
      <c r="E45" s="87" t="s">
        <v>91</v>
      </c>
      <c r="F45" s="276">
        <v>2169</v>
      </c>
      <c r="G45" s="276">
        <v>0</v>
      </c>
      <c r="H45" s="276">
        <v>2169</v>
      </c>
      <c r="I45" s="276">
        <f>I46+I47</f>
        <v>4077</v>
      </c>
      <c r="J45" s="276">
        <f>J46+J47</f>
        <v>0</v>
      </c>
      <c r="K45" s="276">
        <f t="shared" si="1"/>
        <v>4077</v>
      </c>
      <c r="M45" s="197"/>
    </row>
    <row r="46" spans="2:15" ht="15.75">
      <c r="B46" s="21"/>
      <c r="C46" s="254" t="s">
        <v>327</v>
      </c>
      <c r="D46" s="236" t="s">
        <v>288</v>
      </c>
      <c r="E46" s="87"/>
      <c r="F46" s="275">
        <v>2169</v>
      </c>
      <c r="G46" s="275">
        <v>0</v>
      </c>
      <c r="H46" s="275">
        <v>2169</v>
      </c>
      <c r="I46" s="275">
        <v>4077</v>
      </c>
      <c r="J46" s="275">
        <v>0</v>
      </c>
      <c r="K46" s="275">
        <f t="shared" si="1"/>
        <v>4077</v>
      </c>
      <c r="M46" s="197"/>
      <c r="O46" s="197"/>
    </row>
    <row r="47" spans="2:15" ht="15.75">
      <c r="B47" s="21"/>
      <c r="C47" s="254" t="s">
        <v>328</v>
      </c>
      <c r="D47" s="236" t="s">
        <v>289</v>
      </c>
      <c r="E47" s="87"/>
      <c r="F47" s="275">
        <v>0</v>
      </c>
      <c r="G47" s="275">
        <v>0</v>
      </c>
      <c r="H47" s="275">
        <f t="shared" ref="H47:H65" si="2">F47+G47</f>
        <v>0</v>
      </c>
      <c r="I47" s="275">
        <v>0</v>
      </c>
      <c r="J47" s="275">
        <v>0</v>
      </c>
      <c r="K47" s="275">
        <f t="shared" si="1"/>
        <v>0</v>
      </c>
      <c r="M47" s="197"/>
    </row>
    <row r="48" spans="2:15" ht="15.75">
      <c r="B48" s="21"/>
      <c r="C48" s="231" t="s">
        <v>29</v>
      </c>
      <c r="D48" s="394" t="s">
        <v>412</v>
      </c>
      <c r="E48" s="87" t="s">
        <v>92</v>
      </c>
      <c r="F48" s="402">
        <v>0</v>
      </c>
      <c r="G48" s="402">
        <v>0</v>
      </c>
      <c r="H48" s="402">
        <f t="shared" si="2"/>
        <v>0</v>
      </c>
      <c r="I48" s="402">
        <v>0</v>
      </c>
      <c r="J48" s="402">
        <v>0</v>
      </c>
      <c r="K48" s="402">
        <f t="shared" si="1"/>
        <v>0</v>
      </c>
      <c r="M48" s="197"/>
    </row>
    <row r="49" spans="2:15" ht="15.75">
      <c r="B49" s="21"/>
      <c r="C49" s="231"/>
      <c r="D49" s="394"/>
      <c r="E49" s="87"/>
      <c r="F49" s="402"/>
      <c r="G49" s="402"/>
      <c r="H49" s="402">
        <f t="shared" si="2"/>
        <v>0</v>
      </c>
      <c r="I49" s="402"/>
      <c r="J49" s="402"/>
      <c r="K49" s="402">
        <f t="shared" si="1"/>
        <v>0</v>
      </c>
    </row>
    <row r="50" spans="2:15" ht="15.75">
      <c r="B50" s="21"/>
      <c r="C50" s="234" t="s">
        <v>307</v>
      </c>
      <c r="D50" s="11" t="s">
        <v>410</v>
      </c>
      <c r="E50" s="87"/>
      <c r="F50" s="275">
        <v>0</v>
      </c>
      <c r="G50" s="275">
        <v>0</v>
      </c>
      <c r="H50" s="275">
        <f t="shared" si="2"/>
        <v>0</v>
      </c>
      <c r="I50" s="275">
        <v>0</v>
      </c>
      <c r="J50" s="275">
        <v>0</v>
      </c>
      <c r="K50" s="275">
        <f t="shared" si="1"/>
        <v>0</v>
      </c>
    </row>
    <row r="51" spans="2:15" ht="15.75">
      <c r="B51" s="21"/>
      <c r="C51" s="234" t="s">
        <v>308</v>
      </c>
      <c r="D51" s="11" t="s">
        <v>411</v>
      </c>
      <c r="E51" s="87"/>
      <c r="F51" s="275">
        <v>0</v>
      </c>
      <c r="G51" s="275">
        <v>0</v>
      </c>
      <c r="H51" s="275">
        <f t="shared" si="2"/>
        <v>0</v>
      </c>
      <c r="I51" s="275">
        <v>0</v>
      </c>
      <c r="J51" s="275">
        <v>0</v>
      </c>
      <c r="K51" s="275">
        <f t="shared" si="1"/>
        <v>0</v>
      </c>
    </row>
    <row r="52" spans="2:15" ht="15.75">
      <c r="B52" s="21"/>
      <c r="C52" s="231" t="s">
        <v>30</v>
      </c>
      <c r="D52" s="231" t="s">
        <v>134</v>
      </c>
      <c r="E52" s="87" t="s">
        <v>93</v>
      </c>
      <c r="F52" s="276">
        <v>0</v>
      </c>
      <c r="G52" s="276">
        <v>0</v>
      </c>
      <c r="H52" s="276">
        <f t="shared" si="2"/>
        <v>0</v>
      </c>
      <c r="I52" s="276">
        <v>0</v>
      </c>
      <c r="J52" s="276">
        <v>0</v>
      </c>
      <c r="K52" s="276">
        <f t="shared" si="1"/>
        <v>0</v>
      </c>
      <c r="L52" s="202"/>
    </row>
    <row r="53" spans="2:15" ht="15.75">
      <c r="B53" s="21"/>
      <c r="C53" s="231" t="s">
        <v>31</v>
      </c>
      <c r="D53" s="231" t="s">
        <v>581</v>
      </c>
      <c r="E53" s="87" t="s">
        <v>94</v>
      </c>
      <c r="F53" s="276">
        <v>512538</v>
      </c>
      <c r="G53" s="276">
        <v>0</v>
      </c>
      <c r="H53" s="276">
        <v>512538</v>
      </c>
      <c r="I53" s="276">
        <f>I54+I55+I67+I72</f>
        <v>513688</v>
      </c>
      <c r="J53" s="276">
        <f>J54+J55+J67+J72</f>
        <v>0</v>
      </c>
      <c r="K53" s="276">
        <f t="shared" si="1"/>
        <v>513688</v>
      </c>
      <c r="L53" s="202"/>
    </row>
    <row r="54" spans="2:15" ht="15.75">
      <c r="B54" s="21"/>
      <c r="C54" s="234" t="s">
        <v>309</v>
      </c>
      <c r="D54" s="236" t="s">
        <v>108</v>
      </c>
      <c r="E54" s="88"/>
      <c r="F54" s="275">
        <v>160000</v>
      </c>
      <c r="G54" s="275">
        <v>0</v>
      </c>
      <c r="H54" s="275">
        <v>160000</v>
      </c>
      <c r="I54" s="275">
        <v>160000</v>
      </c>
      <c r="J54" s="275">
        <v>0</v>
      </c>
      <c r="K54" s="275">
        <f t="shared" si="1"/>
        <v>160000</v>
      </c>
      <c r="L54" s="202"/>
    </row>
    <row r="55" spans="2:15" ht="15.75">
      <c r="B55" s="21"/>
      <c r="C55" s="234" t="s">
        <v>310</v>
      </c>
      <c r="D55" s="236" t="s">
        <v>109</v>
      </c>
      <c r="E55" s="87"/>
      <c r="F55" s="275">
        <v>209126</v>
      </c>
      <c r="G55" s="275">
        <v>0</v>
      </c>
      <c r="H55" s="275">
        <v>209126</v>
      </c>
      <c r="I55" s="275">
        <f>SUM(I56:I66)</f>
        <v>210202</v>
      </c>
      <c r="J55" s="275">
        <f>SUM(J56:J66)</f>
        <v>0</v>
      </c>
      <c r="K55" s="275">
        <f t="shared" si="1"/>
        <v>210202</v>
      </c>
    </row>
    <row r="56" spans="2:15" ht="15.75">
      <c r="B56" s="21"/>
      <c r="C56" s="234" t="s">
        <v>336</v>
      </c>
      <c r="D56" s="236" t="s">
        <v>110</v>
      </c>
      <c r="E56" s="87"/>
      <c r="F56" s="275">
        <v>1491</v>
      </c>
      <c r="G56" s="275">
        <v>0</v>
      </c>
      <c r="H56" s="275">
        <v>1491</v>
      </c>
      <c r="I56" s="275">
        <v>1491</v>
      </c>
      <c r="J56" s="275">
        <v>0</v>
      </c>
      <c r="K56" s="275">
        <f t="shared" si="1"/>
        <v>1491</v>
      </c>
    </row>
    <row r="57" spans="2:15" ht="15.75">
      <c r="B57" s="21"/>
      <c r="C57" s="234" t="s">
        <v>337</v>
      </c>
      <c r="D57" s="236" t="s">
        <v>111</v>
      </c>
      <c r="E57" s="88"/>
      <c r="F57" s="275">
        <v>0</v>
      </c>
      <c r="G57" s="275">
        <v>0</v>
      </c>
      <c r="H57" s="275">
        <v>0</v>
      </c>
      <c r="I57" s="275">
        <v>0</v>
      </c>
      <c r="J57" s="275">
        <v>0</v>
      </c>
      <c r="K57" s="275">
        <f t="shared" si="1"/>
        <v>0</v>
      </c>
    </row>
    <row r="58" spans="2:15" ht="15.75">
      <c r="B58" s="21"/>
      <c r="C58" s="234" t="s">
        <v>338</v>
      </c>
      <c r="D58" s="236" t="s">
        <v>439</v>
      </c>
      <c r="E58" s="87"/>
      <c r="F58" s="275">
        <v>1561</v>
      </c>
      <c r="G58" s="275">
        <v>0</v>
      </c>
      <c r="H58" s="275">
        <v>1561</v>
      </c>
      <c r="I58" s="275">
        <v>2637</v>
      </c>
      <c r="J58" s="275">
        <v>0</v>
      </c>
      <c r="K58" s="275">
        <f t="shared" si="1"/>
        <v>2637</v>
      </c>
      <c r="L58" s="197"/>
      <c r="M58" s="197"/>
      <c r="O58" s="197"/>
    </row>
    <row r="59" spans="2:15" ht="15.75">
      <c r="B59" s="21"/>
      <c r="C59" s="234" t="s">
        <v>339</v>
      </c>
      <c r="D59" s="236" t="s">
        <v>445</v>
      </c>
      <c r="E59" s="87"/>
      <c r="F59" s="275">
        <v>0</v>
      </c>
      <c r="G59" s="275">
        <v>0</v>
      </c>
      <c r="H59" s="275">
        <f t="shared" si="2"/>
        <v>0</v>
      </c>
      <c r="I59" s="275">
        <v>0</v>
      </c>
      <c r="J59" s="275">
        <v>0</v>
      </c>
      <c r="K59" s="275">
        <f t="shared" si="1"/>
        <v>0</v>
      </c>
    </row>
    <row r="60" spans="2:15" ht="15.75">
      <c r="B60" s="21"/>
      <c r="C60" s="234" t="s">
        <v>340</v>
      </c>
      <c r="D60" s="236" t="s">
        <v>444</v>
      </c>
      <c r="E60" s="87"/>
      <c r="F60" s="275">
        <v>0</v>
      </c>
      <c r="G60" s="275">
        <v>0</v>
      </c>
      <c r="H60" s="275">
        <f t="shared" si="2"/>
        <v>0</v>
      </c>
      <c r="I60" s="275">
        <v>0</v>
      </c>
      <c r="J60" s="275">
        <v>0</v>
      </c>
      <c r="K60" s="275">
        <f t="shared" si="1"/>
        <v>0</v>
      </c>
      <c r="M60" s="197"/>
    </row>
    <row r="61" spans="2:15" ht="15.75">
      <c r="B61" s="21"/>
      <c r="C61" s="234" t="s">
        <v>341</v>
      </c>
      <c r="D61" s="236" t="s">
        <v>460</v>
      </c>
      <c r="E61" s="87"/>
      <c r="F61" s="275">
        <v>0</v>
      </c>
      <c r="G61" s="275">
        <v>0</v>
      </c>
      <c r="H61" s="275">
        <f t="shared" si="2"/>
        <v>0</v>
      </c>
      <c r="I61" s="275">
        <v>0</v>
      </c>
      <c r="J61" s="275">
        <v>0</v>
      </c>
      <c r="K61" s="275">
        <f t="shared" si="1"/>
        <v>0</v>
      </c>
    </row>
    <row r="62" spans="2:15" ht="15.75">
      <c r="B62" s="21"/>
      <c r="C62" s="234" t="s">
        <v>342</v>
      </c>
      <c r="D62" s="298" t="s">
        <v>457</v>
      </c>
      <c r="E62" s="87"/>
      <c r="F62" s="275">
        <v>0</v>
      </c>
      <c r="G62" s="275">
        <v>0</v>
      </c>
      <c r="H62" s="275">
        <f t="shared" si="2"/>
        <v>0</v>
      </c>
      <c r="I62" s="275">
        <v>0</v>
      </c>
      <c r="J62" s="275">
        <v>0</v>
      </c>
      <c r="K62" s="275">
        <f t="shared" si="1"/>
        <v>0</v>
      </c>
    </row>
    <row r="63" spans="2:15" ht="15.75">
      <c r="B63" s="21"/>
      <c r="C63" s="234" t="s">
        <v>343</v>
      </c>
      <c r="D63" s="236" t="s">
        <v>290</v>
      </c>
      <c r="E63" s="87"/>
      <c r="F63" s="275">
        <v>0</v>
      </c>
      <c r="G63" s="275">
        <v>0</v>
      </c>
      <c r="H63" s="275">
        <f t="shared" si="2"/>
        <v>0</v>
      </c>
      <c r="I63" s="275">
        <v>0</v>
      </c>
      <c r="J63" s="275">
        <v>0</v>
      </c>
      <c r="K63" s="275">
        <f t="shared" si="1"/>
        <v>0</v>
      </c>
    </row>
    <row r="64" spans="2:15" ht="15.75">
      <c r="B64" s="21"/>
      <c r="C64" s="234" t="s">
        <v>344</v>
      </c>
      <c r="D64" s="400" t="s">
        <v>413</v>
      </c>
      <c r="E64" s="87"/>
      <c r="F64" s="399">
        <v>0</v>
      </c>
      <c r="G64" s="399">
        <v>0</v>
      </c>
      <c r="H64" s="399">
        <f t="shared" si="2"/>
        <v>0</v>
      </c>
      <c r="I64" s="399">
        <v>0</v>
      </c>
      <c r="J64" s="399">
        <v>0</v>
      </c>
      <c r="K64" s="399">
        <f t="shared" si="1"/>
        <v>0</v>
      </c>
    </row>
    <row r="65" spans="2:15" ht="15.75">
      <c r="B65" s="21"/>
      <c r="C65" s="234"/>
      <c r="D65" s="400"/>
      <c r="E65" s="87"/>
      <c r="F65" s="399"/>
      <c r="G65" s="399"/>
      <c r="H65" s="399">
        <f t="shared" si="2"/>
        <v>0</v>
      </c>
      <c r="I65" s="399"/>
      <c r="J65" s="399"/>
      <c r="K65" s="399">
        <f t="shared" si="1"/>
        <v>0</v>
      </c>
    </row>
    <row r="66" spans="2:15" ht="15.75">
      <c r="B66" s="21"/>
      <c r="C66" s="234" t="s">
        <v>461</v>
      </c>
      <c r="D66" s="236" t="s">
        <v>112</v>
      </c>
      <c r="E66" s="88"/>
      <c r="F66" s="275">
        <v>206074</v>
      </c>
      <c r="G66" s="275"/>
      <c r="H66" s="275">
        <v>206074</v>
      </c>
      <c r="I66" s="275">
        <v>206074</v>
      </c>
      <c r="J66" s="275">
        <v>0</v>
      </c>
      <c r="K66" s="275">
        <f t="shared" si="1"/>
        <v>206074</v>
      </c>
    </row>
    <row r="67" spans="2:15" ht="15.75">
      <c r="B67" s="21"/>
      <c r="C67" s="234" t="s">
        <v>311</v>
      </c>
      <c r="D67" s="236" t="s">
        <v>113</v>
      </c>
      <c r="E67" s="87"/>
      <c r="F67" s="275">
        <f>+F68+F70</f>
        <v>138658</v>
      </c>
      <c r="G67" s="275">
        <v>0</v>
      </c>
      <c r="H67" s="275">
        <f>+F67</f>
        <v>138658</v>
      </c>
      <c r="I67" s="275">
        <f>SUM(I68:I71)</f>
        <v>122365</v>
      </c>
      <c r="J67" s="275">
        <f>SUM(J68:J71)</f>
        <v>0</v>
      </c>
      <c r="K67" s="275">
        <f t="shared" si="1"/>
        <v>122365</v>
      </c>
    </row>
    <row r="68" spans="2:15" ht="15.75">
      <c r="B68" s="21"/>
      <c r="C68" s="234" t="s">
        <v>312</v>
      </c>
      <c r="D68" s="236" t="s">
        <v>114</v>
      </c>
      <c r="E68" s="87"/>
      <c r="F68" s="275">
        <v>28804</v>
      </c>
      <c r="G68" s="275"/>
      <c r="H68" s="275">
        <f>+F68</f>
        <v>28804</v>
      </c>
      <c r="I68" s="275">
        <v>27688</v>
      </c>
      <c r="J68" s="275">
        <v>0</v>
      </c>
      <c r="K68" s="275">
        <f t="shared" si="1"/>
        <v>27688</v>
      </c>
    </row>
    <row r="69" spans="2:15" ht="15.75">
      <c r="B69" s="21"/>
      <c r="C69" s="234" t="s">
        <v>313</v>
      </c>
      <c r="D69" s="236" t="s">
        <v>115</v>
      </c>
      <c r="E69" s="88"/>
      <c r="F69" s="275">
        <v>0</v>
      </c>
      <c r="G69" s="275">
        <v>0</v>
      </c>
      <c r="H69" s="275">
        <v>0</v>
      </c>
      <c r="I69" s="275">
        <v>0</v>
      </c>
      <c r="J69" s="275">
        <v>0</v>
      </c>
      <c r="K69" s="275">
        <f t="shared" si="1"/>
        <v>0</v>
      </c>
    </row>
    <row r="70" spans="2:15" ht="15.75">
      <c r="B70" s="21"/>
      <c r="C70" s="234" t="s">
        <v>314</v>
      </c>
      <c r="D70" s="236" t="s">
        <v>116</v>
      </c>
      <c r="E70" s="87"/>
      <c r="F70" s="275">
        <v>109854</v>
      </c>
      <c r="G70" s="275">
        <v>0</v>
      </c>
      <c r="H70" s="275">
        <f>+F70</f>
        <v>109854</v>
      </c>
      <c r="I70" s="275">
        <v>94677</v>
      </c>
      <c r="J70" s="275">
        <v>0</v>
      </c>
      <c r="K70" s="275">
        <f t="shared" si="1"/>
        <v>94677</v>
      </c>
    </row>
    <row r="71" spans="2:15" ht="15.75">
      <c r="B71" s="21"/>
      <c r="C71" s="234" t="s">
        <v>315</v>
      </c>
      <c r="D71" s="236" t="s">
        <v>117</v>
      </c>
      <c r="E71" s="88"/>
      <c r="F71" s="275">
        <v>0</v>
      </c>
      <c r="G71" s="275">
        <v>0</v>
      </c>
      <c r="H71" s="275">
        <v>0</v>
      </c>
      <c r="I71" s="275">
        <v>0</v>
      </c>
      <c r="J71" s="275">
        <v>0</v>
      </c>
      <c r="K71" s="275">
        <f t="shared" si="1"/>
        <v>0</v>
      </c>
    </row>
    <row r="72" spans="2:15" ht="15.75">
      <c r="B72" s="21"/>
      <c r="C72" s="234" t="s">
        <v>316</v>
      </c>
      <c r="D72" s="236" t="s">
        <v>123</v>
      </c>
      <c r="E72" s="88"/>
      <c r="F72" s="275">
        <v>4754</v>
      </c>
      <c r="G72" s="275">
        <v>0</v>
      </c>
      <c r="H72" s="275">
        <v>4754</v>
      </c>
      <c r="I72" s="275">
        <f>I73+I74</f>
        <v>21121</v>
      </c>
      <c r="J72" s="275">
        <v>0</v>
      </c>
      <c r="K72" s="275">
        <f t="shared" si="1"/>
        <v>21121</v>
      </c>
    </row>
    <row r="73" spans="2:15" ht="15.75">
      <c r="B73" s="21"/>
      <c r="C73" s="234" t="s">
        <v>317</v>
      </c>
      <c r="D73" s="233" t="s">
        <v>447</v>
      </c>
      <c r="E73" s="87"/>
      <c r="F73" s="275">
        <v>0</v>
      </c>
      <c r="G73" s="275">
        <v>0</v>
      </c>
      <c r="H73" s="275">
        <v>0</v>
      </c>
      <c r="I73" s="275">
        <v>0</v>
      </c>
      <c r="J73" s="275">
        <v>0</v>
      </c>
      <c r="K73" s="275">
        <f t="shared" si="1"/>
        <v>0</v>
      </c>
    </row>
    <row r="74" spans="2:15" ht="15.75">
      <c r="B74" s="21"/>
      <c r="C74" s="234" t="s">
        <v>318</v>
      </c>
      <c r="D74" s="233" t="s">
        <v>446</v>
      </c>
      <c r="E74" s="87"/>
      <c r="F74" s="275">
        <v>4754</v>
      </c>
      <c r="G74" s="275">
        <v>0</v>
      </c>
      <c r="H74" s="275">
        <v>4754</v>
      </c>
      <c r="I74" s="275">
        <v>21121</v>
      </c>
      <c r="J74" s="275">
        <v>0</v>
      </c>
      <c r="K74" s="275">
        <f t="shared" si="1"/>
        <v>21121</v>
      </c>
      <c r="O74" s="197"/>
    </row>
    <row r="75" spans="2:15" ht="15.75">
      <c r="B75" s="21"/>
      <c r="C75" s="4"/>
      <c r="D75" s="3"/>
      <c r="E75" s="88"/>
      <c r="F75" s="93"/>
      <c r="G75" s="93"/>
      <c r="H75" s="93"/>
      <c r="I75" s="93"/>
      <c r="J75" s="93"/>
      <c r="K75" s="93"/>
    </row>
    <row r="76" spans="2:15" ht="15.75">
      <c r="B76" s="26"/>
      <c r="C76" s="48"/>
      <c r="D76" s="49" t="s">
        <v>66</v>
      </c>
      <c r="E76" s="56"/>
      <c r="F76" s="94">
        <f>F11+F14+F16+F15+F20+F24+F27+F28+F29+F30+F35+F39+F45+F48+F51+F53</f>
        <v>705809</v>
      </c>
      <c r="G76" s="94">
        <f>G11+G14+G16+G15+G20+G24+G27+G28+G29+G30+G35+G39+G45+G48+G51+G53</f>
        <v>1293574</v>
      </c>
      <c r="H76" s="94">
        <f>F76+G76</f>
        <v>1999383</v>
      </c>
      <c r="I76" s="94">
        <f>I11+I14+I16+I15+I20+I24+I27+I28+I29+I30+I35+I39+I45+I48+I51+I53</f>
        <v>640438</v>
      </c>
      <c r="J76" s="94">
        <f>J11+J14+J16+J15+J20+J24+J27+J28+J29+J30+J35+J39+J45+J48+J51+J53</f>
        <v>956763</v>
      </c>
      <c r="K76" s="94">
        <f>I76+J76</f>
        <v>1597201</v>
      </c>
    </row>
    <row r="77" spans="2:15" ht="15.75" customHeight="1">
      <c r="B77" s="7"/>
      <c r="C77" s="90"/>
      <c r="D77" s="7"/>
      <c r="E77" s="7"/>
      <c r="F77" s="7"/>
      <c r="H77" s="7"/>
      <c r="I77" s="7"/>
      <c r="J77" s="7"/>
      <c r="K77" s="13"/>
    </row>
    <row r="78" spans="2:15" ht="15.75" customHeight="1">
      <c r="B78" s="7"/>
      <c r="C78" s="7"/>
      <c r="D78" s="7"/>
      <c r="E78" s="7"/>
      <c r="F78" s="7"/>
      <c r="H78" s="201"/>
      <c r="I78" s="7"/>
      <c r="J78" s="201"/>
      <c r="K78" s="7"/>
    </row>
    <row r="79" spans="2:15" ht="15.75" customHeight="1">
      <c r="B79" s="7"/>
      <c r="C79" s="7"/>
      <c r="D79" s="7"/>
      <c r="E79" s="7"/>
      <c r="F79" s="7"/>
      <c r="H79" s="7"/>
      <c r="I79" s="7"/>
      <c r="J79" s="7"/>
      <c r="K79" s="7"/>
    </row>
    <row r="80" spans="2:15" ht="15.75" customHeight="1">
      <c r="B80" s="7"/>
      <c r="C80" s="7"/>
      <c r="D80" s="7"/>
      <c r="E80" s="7"/>
      <c r="F80" s="7"/>
      <c r="H80" s="7"/>
      <c r="I80" s="7"/>
      <c r="J80" s="7"/>
      <c r="K80" s="7"/>
    </row>
    <row r="81" spans="2:11" ht="15.75" customHeight="1">
      <c r="B81" s="7"/>
      <c r="C81" s="7"/>
      <c r="D81" s="7"/>
      <c r="E81" s="7"/>
      <c r="F81" s="7"/>
      <c r="G81" s="201"/>
      <c r="H81" s="7"/>
      <c r="I81" s="7"/>
      <c r="J81" s="7"/>
      <c r="K81" s="7"/>
    </row>
    <row r="82" spans="2:11" ht="15.75" customHeight="1">
      <c r="B82" s="7"/>
      <c r="C82" s="7"/>
      <c r="D82" s="7"/>
      <c r="E82" s="7"/>
      <c r="F82" s="7"/>
      <c r="H82" s="7"/>
      <c r="I82" s="7"/>
      <c r="J82" s="7"/>
      <c r="K82" s="7"/>
    </row>
    <row r="83" spans="2:11" ht="15.75" customHeight="1">
      <c r="B83" s="7"/>
      <c r="C83" s="7"/>
      <c r="D83" s="7"/>
      <c r="E83" s="7"/>
      <c r="F83" s="7"/>
      <c r="H83" s="7"/>
      <c r="I83" s="7"/>
      <c r="J83" s="7"/>
      <c r="K83" s="7"/>
    </row>
    <row r="84" spans="2:11" ht="15.75" customHeight="1">
      <c r="B84" s="7"/>
      <c r="C84" s="7"/>
      <c r="D84" s="7"/>
      <c r="E84" s="7"/>
      <c r="F84" s="7"/>
      <c r="H84" s="7"/>
      <c r="I84" s="7"/>
      <c r="J84" s="7"/>
      <c r="K84" s="7"/>
    </row>
    <row r="85" spans="2:11" ht="15.75" customHeight="1">
      <c r="B85" s="7"/>
      <c r="C85" s="7"/>
      <c r="D85" s="7"/>
      <c r="E85" s="7"/>
      <c r="F85" s="7"/>
      <c r="H85" s="7"/>
      <c r="I85" s="7"/>
      <c r="J85" s="7"/>
      <c r="K85" s="7"/>
    </row>
    <row r="86" spans="2:11" ht="15.75" customHeight="1">
      <c r="B86" s="7"/>
      <c r="C86" s="7"/>
      <c r="D86" s="7"/>
      <c r="E86" s="7"/>
      <c r="F86" s="7"/>
      <c r="H86" s="7"/>
      <c r="I86" s="7"/>
      <c r="J86" s="7"/>
      <c r="K86" s="7"/>
    </row>
    <row r="87" spans="2:11" ht="15.75" customHeight="1">
      <c r="B87" s="7"/>
      <c r="C87" s="7"/>
      <c r="D87" s="7"/>
      <c r="E87" s="7"/>
      <c r="F87" s="7"/>
      <c r="H87" s="7"/>
      <c r="I87" s="7"/>
      <c r="J87" s="7"/>
      <c r="K87" s="7"/>
    </row>
    <row r="88" spans="2:11" ht="15.75" customHeight="1">
      <c r="B88" s="7"/>
      <c r="C88" s="7"/>
      <c r="D88" s="7"/>
      <c r="E88" s="7"/>
      <c r="F88" s="7"/>
      <c r="H88" s="7"/>
      <c r="I88" s="7"/>
      <c r="J88" s="7"/>
      <c r="K88" s="7"/>
    </row>
    <row r="89" spans="2:11" ht="15.75" customHeight="1">
      <c r="B89" s="7"/>
      <c r="C89" s="7"/>
      <c r="D89" s="7"/>
      <c r="E89" s="7"/>
      <c r="F89" s="7"/>
      <c r="H89" s="7"/>
      <c r="I89" s="7"/>
      <c r="J89" s="7"/>
      <c r="K89" s="7"/>
    </row>
    <row r="90" spans="2:11" ht="15.75" customHeight="1">
      <c r="B90" s="7"/>
      <c r="C90" s="7"/>
      <c r="D90" s="7"/>
      <c r="E90" s="7"/>
      <c r="F90" s="7"/>
      <c r="H90" s="7"/>
      <c r="I90" s="7"/>
      <c r="J90" s="7"/>
      <c r="K90" s="7"/>
    </row>
    <row r="91" spans="2:11" ht="15.75" customHeight="1">
      <c r="B91" s="7"/>
      <c r="C91" s="7"/>
      <c r="D91" s="7"/>
      <c r="E91" s="7"/>
      <c r="F91" s="7"/>
      <c r="H91" s="7"/>
      <c r="I91" s="7"/>
      <c r="J91" s="7"/>
      <c r="K91" s="7"/>
    </row>
    <row r="92" spans="2:11" ht="15.75" customHeight="1">
      <c r="B92" s="7"/>
      <c r="C92" s="7"/>
      <c r="D92" s="7"/>
      <c r="E92" s="7"/>
      <c r="F92" s="7"/>
      <c r="H92" s="7"/>
      <c r="I92" s="7"/>
      <c r="J92" s="7"/>
      <c r="K92" s="7"/>
    </row>
    <row r="93" spans="2:11" ht="15.75" customHeight="1">
      <c r="B93" s="7"/>
      <c r="C93" s="7"/>
      <c r="D93" s="7"/>
      <c r="E93" s="7"/>
      <c r="F93" s="7"/>
      <c r="H93" s="7"/>
      <c r="I93" s="7"/>
      <c r="J93" s="7"/>
      <c r="K93" s="7"/>
    </row>
    <row r="94" spans="2:11" ht="15.75" customHeight="1">
      <c r="B94" s="7"/>
      <c r="C94" s="7"/>
      <c r="D94" s="7"/>
      <c r="E94" s="7"/>
      <c r="F94" s="7"/>
      <c r="H94" s="7"/>
      <c r="I94" s="7"/>
      <c r="J94" s="7"/>
      <c r="K94" s="7"/>
    </row>
    <row r="95" spans="2:11" ht="15.75" customHeight="1">
      <c r="B95" s="7"/>
      <c r="C95" s="7"/>
      <c r="D95" s="7"/>
      <c r="E95" s="7"/>
      <c r="F95" s="7"/>
      <c r="H95" s="7"/>
      <c r="I95" s="7"/>
      <c r="J95" s="7"/>
      <c r="K95" s="7"/>
    </row>
    <row r="96" spans="2:11" ht="15.75" customHeight="1">
      <c r="B96" s="7"/>
      <c r="C96" s="7"/>
      <c r="D96" s="7"/>
      <c r="E96" s="7"/>
      <c r="F96" s="7"/>
      <c r="H96" s="7"/>
      <c r="I96" s="7"/>
      <c r="J96" s="7"/>
      <c r="K96" s="7"/>
    </row>
    <row r="97" spans="2:11" ht="15.75" customHeight="1">
      <c r="B97" s="7"/>
      <c r="C97" s="7"/>
      <c r="D97" s="7"/>
      <c r="E97" s="7"/>
      <c r="F97" s="7"/>
      <c r="H97" s="7"/>
      <c r="I97" s="7"/>
      <c r="J97" s="7"/>
      <c r="K97" s="7"/>
    </row>
    <row r="98" spans="2:11" ht="15.75" customHeight="1">
      <c r="B98" s="7"/>
      <c r="C98" s="7"/>
      <c r="D98" s="7"/>
      <c r="E98" s="7"/>
      <c r="F98" s="7"/>
      <c r="H98" s="7"/>
      <c r="I98" s="7"/>
      <c r="J98" s="7"/>
      <c r="K98" s="7"/>
    </row>
    <row r="99" spans="2:11" ht="15.75" customHeight="1">
      <c r="B99" s="7"/>
      <c r="C99" s="7"/>
      <c r="D99" s="7"/>
      <c r="E99" s="7"/>
      <c r="F99" s="7"/>
      <c r="H99" s="7"/>
      <c r="I99" s="7"/>
      <c r="J99" s="7"/>
      <c r="K99" s="7"/>
    </row>
    <row r="100" spans="2:11" ht="15.75" customHeight="1">
      <c r="B100" s="7"/>
      <c r="C100" s="7"/>
      <c r="D100" s="7"/>
      <c r="E100" s="7"/>
      <c r="F100" s="7"/>
      <c r="H100" s="7"/>
      <c r="I100" s="7"/>
      <c r="J100" s="7"/>
      <c r="K100" s="7"/>
    </row>
    <row r="101" spans="2:11" ht="15.75" customHeight="1">
      <c r="B101" s="7"/>
      <c r="C101" s="7"/>
      <c r="D101" s="7"/>
      <c r="H101" s="7"/>
      <c r="I101" s="7"/>
      <c r="J101" s="7"/>
      <c r="K101" s="7"/>
    </row>
    <row r="102" spans="2:11" s="15" customFormat="1" ht="16.5" customHeight="1">
      <c r="B102" s="7"/>
      <c r="C102" s="7"/>
      <c r="E102" s="126"/>
      <c r="F102" s="7"/>
      <c r="G102" s="7"/>
      <c r="H102" s="7"/>
      <c r="I102" s="7"/>
      <c r="J102" s="7"/>
      <c r="K102" s="7"/>
    </row>
    <row r="103" spans="2:11" s="15" customFormat="1" ht="16.5" customHeight="1">
      <c r="B103" s="7"/>
      <c r="C103" s="7"/>
      <c r="E103" s="7"/>
      <c r="F103" s="196"/>
      <c r="G103" s="7"/>
      <c r="H103" s="7"/>
      <c r="I103" s="7"/>
      <c r="J103" s="7"/>
      <c r="K103" s="7"/>
    </row>
    <row r="104" spans="2:11" ht="15.75" customHeight="1">
      <c r="B104" s="7"/>
      <c r="C104" s="7"/>
      <c r="D104" s="7"/>
      <c r="E104" s="7"/>
      <c r="F104" s="7"/>
      <c r="H104" s="7"/>
      <c r="I104" s="7"/>
      <c r="J104" s="7"/>
      <c r="K104" s="7"/>
    </row>
    <row r="105" spans="2:11" ht="15.75" customHeight="1"/>
    <row r="106" spans="2:11" ht="15.75" customHeight="1"/>
    <row r="107" spans="2:11" ht="15.75" customHeight="1">
      <c r="H107" s="1"/>
      <c r="I107" s="1"/>
      <c r="J107" s="1"/>
      <c r="K107" s="1"/>
    </row>
    <row r="108" spans="2:11" ht="15.75" customHeight="1">
      <c r="H108" s="1"/>
      <c r="I108" s="1"/>
      <c r="J108" s="1"/>
      <c r="K108" s="1"/>
    </row>
    <row r="109" spans="2:11" ht="15.75" customHeight="1">
      <c r="H109" s="1"/>
      <c r="I109" s="1"/>
      <c r="J109" s="1"/>
      <c r="K109" s="1"/>
    </row>
    <row r="110" spans="2:11" ht="15.75" customHeight="1"/>
    <row r="111" spans="2:11" ht="15.75" customHeight="1"/>
    <row r="112" spans="2:11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</sheetData>
  <customSheetViews>
    <customSheetView guid="{D0449BC9-D391-4EBD-9E45-B95B8E82E03F}" scale="75" showPageBreaks="1" showGridLines="0" fitToPage="1" printArea="1" showRuler="0">
      <selection activeCell="C12" sqref="C12"/>
      <pageMargins left="0.94488188976377963" right="0.94488188976377963" top="0.98425196850393704" bottom="0.98425196850393704" header="0.51181102362204722" footer="0.51181102362204722"/>
      <printOptions horizontalCentered="1" verticalCentered="1"/>
      <pageSetup paperSize="9" scale="52" orientation="portrait" r:id="rId1"/>
      <headerFooter alignWithMargins="0">
        <oddHeader>&amp;R&amp;"Times New Roman,Normal"&amp;12EK1-A</oddHeader>
      </headerFooter>
    </customSheetView>
    <customSheetView guid="{9396E133-4C05-4640-A115-67E7C74F584E}" scale="75" showPageBreaks="1" showGridLines="0" fitToPage="1" printArea="1" showRuler="0" topLeftCell="A43">
      <selection activeCell="C79" sqref="C79"/>
      <pageMargins left="0.94488188976377963" right="0.94488188976377963" top="0.98425196850393704" bottom="0.98425196850393704" header="0.51181102362204722" footer="0.51181102362204722"/>
      <printOptions horizontalCentered="1" verticalCentered="1"/>
      <pageSetup paperSize="9" scale="52" orientation="portrait" r:id="rId2"/>
      <headerFooter alignWithMargins="0">
        <oddHeader>&amp;R&amp;"Times New Roman,Normal"&amp;12EK1-A</oddHeader>
      </headerFooter>
    </customSheetView>
    <customSheetView guid="{F0AB3048-32E9-4BAF-9A5C-028907AD0E21}" scale="75" showPageBreaks="1" showGridLines="0" fitToPage="1" printArea="1" showRuler="0" topLeftCell="A15">
      <selection activeCell="C12" sqref="C12"/>
      <pageMargins left="0.94488188976377963" right="0.94488188976377963" top="0.98425196850393704" bottom="0.98425196850393704" header="0.51181102362204722" footer="0.51181102362204722"/>
      <printOptions horizontalCentered="1" verticalCentered="1"/>
      <pageSetup paperSize="9" scale="52" orientation="portrait" r:id="rId3"/>
      <headerFooter alignWithMargins="0">
        <oddHeader>&amp;R&amp;"Times New Roman,Normal"&amp;12EK1-A</oddHeader>
      </headerFooter>
    </customSheetView>
  </customSheetViews>
  <mergeCells count="18">
    <mergeCell ref="C3:K3"/>
    <mergeCell ref="F7:H7"/>
    <mergeCell ref="I7:K7"/>
    <mergeCell ref="F48:F49"/>
    <mergeCell ref="G48:G49"/>
    <mergeCell ref="H48:H49"/>
    <mergeCell ref="I48:I49"/>
    <mergeCell ref="J48:J49"/>
    <mergeCell ref="K48:K49"/>
    <mergeCell ref="J64:J65"/>
    <mergeCell ref="K64:K65"/>
    <mergeCell ref="F5:K6"/>
    <mergeCell ref="D48:D49"/>
    <mergeCell ref="D64:D65"/>
    <mergeCell ref="F64:F65"/>
    <mergeCell ref="G64:G65"/>
    <mergeCell ref="H64:H65"/>
    <mergeCell ref="I64:I65"/>
  </mergeCells>
  <phoneticPr fontId="0" type="noConversion"/>
  <printOptions horizontalCentered="1" verticalCentered="1"/>
  <pageMargins left="0.59055118110236227" right="0.35433070866141736" top="0.39370078740157483" bottom="0.39370078740157483" header="0.51181102362204722" footer="0.51181102362204722"/>
  <pageSetup paperSize="9" scale="46" orientation="portrait" blackAndWhite="1" r:id="rId4"/>
  <headerFooter alignWithMargins="0">
    <oddFooter>&amp;C&amp;"Times New Roman,Normal"&amp;12İlişikteki açıklama ve dipnotlar bu konsolide olmayan finansal tabloların tamamlayıcı parçalarıdır.
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ayfa3" enableFormatConditionsCalculation="0">
    <pageSetUpPr fitToPage="1"/>
  </sheetPr>
  <dimension ref="B2:O615"/>
  <sheetViews>
    <sheetView showGridLines="0" zoomScale="60" zoomScaleNormal="60" workbookViewId="0">
      <pane xSplit="5" ySplit="11" topLeftCell="F47" activePane="bottomRight" state="frozen"/>
      <selection activeCell="D24" sqref="D24"/>
      <selection pane="topRight" activeCell="D24" sqref="D24"/>
      <selection pane="bottomLeft" activeCell="D24" sqref="D24"/>
      <selection pane="bottomRight" activeCell="H56" sqref="H56"/>
    </sheetView>
  </sheetViews>
  <sheetFormatPr defaultRowHeight="12.75"/>
  <cols>
    <col min="1" max="1" width="3.85546875" style="1" customWidth="1"/>
    <col min="2" max="2" width="2.7109375" style="15" customWidth="1"/>
    <col min="3" max="3" width="9" style="15" customWidth="1"/>
    <col min="4" max="4" width="78.85546875" style="15" customWidth="1"/>
    <col min="5" max="5" width="8.42578125" style="15" customWidth="1"/>
    <col min="6" max="6" width="16.85546875" style="15" customWidth="1"/>
    <col min="7" max="7" width="16.85546875" style="7" customWidth="1"/>
    <col min="8" max="11" width="16.85546875" style="15" customWidth="1"/>
    <col min="12" max="12" width="13.28515625" style="1" bestFit="1" customWidth="1"/>
    <col min="13" max="13" width="11.140625" style="1" bestFit="1" customWidth="1"/>
    <col min="14" max="14" width="9.140625" style="1"/>
    <col min="15" max="15" width="29.7109375" style="1" bestFit="1" customWidth="1"/>
    <col min="16" max="16384" width="9.140625" style="1"/>
  </cols>
  <sheetData>
    <row r="2" spans="2:15">
      <c r="B2" s="12"/>
      <c r="C2" s="13"/>
      <c r="D2" s="13"/>
      <c r="E2" s="13"/>
      <c r="F2" s="13"/>
      <c r="G2" s="13"/>
      <c r="H2" s="13"/>
      <c r="I2" s="13"/>
      <c r="J2" s="13"/>
      <c r="K2" s="14"/>
    </row>
    <row r="3" spans="2:15" ht="18.75">
      <c r="B3" s="17"/>
      <c r="C3" s="408" t="s">
        <v>585</v>
      </c>
      <c r="D3" s="408"/>
      <c r="E3" s="408"/>
      <c r="F3" s="408"/>
      <c r="G3" s="408"/>
      <c r="H3" s="408"/>
      <c r="I3" s="408"/>
      <c r="J3" s="408"/>
      <c r="K3" s="409"/>
    </row>
    <row r="4" spans="2:15" ht="18.75">
      <c r="B4" s="16"/>
      <c r="C4" s="57"/>
      <c r="D4" s="57"/>
      <c r="E4" s="58"/>
      <c r="F4" s="57"/>
      <c r="G4" s="57"/>
      <c r="H4" s="57"/>
      <c r="I4" s="57"/>
      <c r="J4" s="57"/>
      <c r="K4" s="59"/>
    </row>
    <row r="5" spans="2:15" ht="16.5">
      <c r="B5" s="16"/>
      <c r="C5" s="60"/>
      <c r="D5" s="61"/>
      <c r="E5" s="62"/>
      <c r="F5" s="403" t="s">
        <v>479</v>
      </c>
      <c r="G5" s="404"/>
      <c r="H5" s="404"/>
      <c r="I5" s="404"/>
      <c r="J5" s="404"/>
      <c r="K5" s="405"/>
    </row>
    <row r="6" spans="2:15" s="15" customFormat="1" ht="15.75" customHeight="1">
      <c r="B6" s="21"/>
      <c r="C6" s="5"/>
      <c r="D6" s="5"/>
      <c r="E6" s="9"/>
      <c r="F6" s="395" t="s">
        <v>595</v>
      </c>
      <c r="G6" s="396"/>
      <c r="H6" s="397"/>
      <c r="I6" s="395" t="s">
        <v>590</v>
      </c>
      <c r="J6" s="396"/>
      <c r="K6" s="398"/>
    </row>
    <row r="7" spans="2:15" ht="15.75">
      <c r="B7" s="16"/>
      <c r="C7" s="109"/>
      <c r="D7" s="61"/>
      <c r="E7" s="62"/>
      <c r="F7" s="406" t="s">
        <v>0</v>
      </c>
      <c r="G7" s="406"/>
      <c r="H7" s="406"/>
      <c r="I7" s="406" t="s">
        <v>1</v>
      </c>
      <c r="J7" s="406"/>
      <c r="K7" s="407"/>
    </row>
    <row r="8" spans="2:15" ht="15.75">
      <c r="B8" s="17"/>
      <c r="C8" s="63"/>
      <c r="D8" s="64"/>
      <c r="E8" s="65"/>
      <c r="F8" s="79"/>
      <c r="G8" s="81" t="s">
        <v>597</v>
      </c>
      <c r="H8" s="105"/>
      <c r="I8" s="102"/>
      <c r="J8" s="81" t="s">
        <v>593</v>
      </c>
      <c r="K8" s="66"/>
    </row>
    <row r="9" spans="2:15" ht="15.75">
      <c r="B9" s="16"/>
      <c r="C9" s="67"/>
      <c r="D9" s="68"/>
      <c r="E9" s="10"/>
      <c r="F9" s="22"/>
      <c r="G9" s="106"/>
      <c r="H9" s="99"/>
      <c r="I9" s="100"/>
      <c r="J9" s="106"/>
      <c r="K9" s="69"/>
    </row>
    <row r="10" spans="2:15" ht="15.75">
      <c r="B10" s="16"/>
      <c r="C10" s="7"/>
      <c r="D10" s="67"/>
      <c r="E10" s="70" t="s">
        <v>84</v>
      </c>
      <c r="F10" s="71" t="s">
        <v>129</v>
      </c>
      <c r="G10" s="70" t="s">
        <v>130</v>
      </c>
      <c r="H10" s="70" t="s">
        <v>144</v>
      </c>
      <c r="I10" s="70" t="s">
        <v>129</v>
      </c>
      <c r="J10" s="70" t="s">
        <v>130</v>
      </c>
      <c r="K10" s="72" t="s">
        <v>144</v>
      </c>
    </row>
    <row r="11" spans="2:15" ht="15.75">
      <c r="B11" s="17"/>
      <c r="C11" s="19"/>
      <c r="D11" s="63"/>
      <c r="E11" s="20"/>
      <c r="F11" s="73"/>
      <c r="G11" s="20"/>
      <c r="H11" s="20"/>
      <c r="I11" s="20"/>
      <c r="J11" s="20"/>
      <c r="K11" s="74"/>
    </row>
    <row r="12" spans="2:15" ht="15.75">
      <c r="B12" s="16"/>
      <c r="C12" s="231" t="s">
        <v>145</v>
      </c>
      <c r="D12" s="231"/>
      <c r="E12" s="23"/>
      <c r="F12" s="91">
        <f>+F13+F32+F50</f>
        <v>147285</v>
      </c>
      <c r="G12" s="91">
        <f t="shared" ref="G12:H12" si="0">+G13+G32+G50</f>
        <v>1460341</v>
      </c>
      <c r="H12" s="91">
        <f t="shared" si="0"/>
        <v>1607626</v>
      </c>
      <c r="I12" s="91">
        <f>I13+I32+I50</f>
        <v>96100</v>
      </c>
      <c r="J12" s="91">
        <f>J13+J32+J50</f>
        <v>1343902</v>
      </c>
      <c r="K12" s="98">
        <f t="shared" ref="K12:K75" si="1">I12+J12</f>
        <v>1440002</v>
      </c>
      <c r="L12" s="197"/>
      <c r="M12" s="197"/>
    </row>
    <row r="13" spans="2:15" ht="15.75">
      <c r="B13" s="16"/>
      <c r="C13" s="231" t="s">
        <v>15</v>
      </c>
      <c r="D13" s="231" t="s">
        <v>146</v>
      </c>
      <c r="E13" s="87" t="s">
        <v>324</v>
      </c>
      <c r="F13" s="91">
        <v>47</v>
      </c>
      <c r="G13" s="91">
        <f>+G21</f>
        <v>88431</v>
      </c>
      <c r="H13" s="276">
        <f>+F13+G13</f>
        <v>88478</v>
      </c>
      <c r="I13" s="91">
        <f>I14+I18+I21+I24+I25+I28+I29+I30+I31</f>
        <v>47</v>
      </c>
      <c r="J13" s="91">
        <f>J14+J18+J21+J24+J25+J28+J29+J30+J31</f>
        <v>7500</v>
      </c>
      <c r="K13" s="276">
        <f t="shared" si="1"/>
        <v>7547</v>
      </c>
    </row>
    <row r="14" spans="2:15" ht="15.75">
      <c r="B14" s="16"/>
      <c r="C14" s="75" t="s">
        <v>147</v>
      </c>
      <c r="D14" s="236" t="s">
        <v>148</v>
      </c>
      <c r="E14" s="89"/>
      <c r="F14" s="92">
        <v>47</v>
      </c>
      <c r="G14" s="92">
        <v>0</v>
      </c>
      <c r="H14" s="275">
        <v>47</v>
      </c>
      <c r="I14" s="92">
        <f>SUM(I15:I17)</f>
        <v>47</v>
      </c>
      <c r="J14" s="92">
        <f>SUM(J15:J17)</f>
        <v>0</v>
      </c>
      <c r="K14" s="275">
        <f t="shared" si="1"/>
        <v>47</v>
      </c>
    </row>
    <row r="15" spans="2:15" ht="15.75">
      <c r="B15" s="16"/>
      <c r="C15" s="236" t="s">
        <v>149</v>
      </c>
      <c r="D15" s="236" t="s">
        <v>150</v>
      </c>
      <c r="E15" s="89"/>
      <c r="F15" s="275">
        <v>0</v>
      </c>
      <c r="G15" s="275">
        <v>0</v>
      </c>
      <c r="H15" s="275">
        <v>0</v>
      </c>
      <c r="I15" s="92">
        <v>0</v>
      </c>
      <c r="J15" s="275">
        <v>0</v>
      </c>
      <c r="K15" s="275">
        <f t="shared" si="1"/>
        <v>0</v>
      </c>
    </row>
    <row r="16" spans="2:15" ht="15.75">
      <c r="B16" s="16"/>
      <c r="C16" s="236" t="s">
        <v>151</v>
      </c>
      <c r="D16" s="236" t="s">
        <v>152</v>
      </c>
      <c r="E16" s="89"/>
      <c r="F16" s="275">
        <v>0</v>
      </c>
      <c r="G16" s="275">
        <v>0</v>
      </c>
      <c r="H16" s="275">
        <v>0</v>
      </c>
      <c r="I16" s="92">
        <v>0</v>
      </c>
      <c r="J16" s="275">
        <v>0</v>
      </c>
      <c r="K16" s="275">
        <f t="shared" si="1"/>
        <v>0</v>
      </c>
      <c r="M16" s="222"/>
      <c r="N16" s="222"/>
      <c r="O16" s="223"/>
    </row>
    <row r="17" spans="2:11" ht="15.75">
      <c r="B17" s="16"/>
      <c r="C17" s="8" t="s">
        <v>153</v>
      </c>
      <c r="D17" s="236" t="s">
        <v>154</v>
      </c>
      <c r="E17" s="89"/>
      <c r="F17" s="92">
        <v>47</v>
      </c>
      <c r="G17" s="275">
        <v>0</v>
      </c>
      <c r="H17" s="275">
        <v>47</v>
      </c>
      <c r="I17" s="92">
        <v>47</v>
      </c>
      <c r="J17" s="275">
        <v>0</v>
      </c>
      <c r="K17" s="275">
        <f t="shared" si="1"/>
        <v>47</v>
      </c>
    </row>
    <row r="18" spans="2:11" ht="15.75">
      <c r="B18" s="16"/>
      <c r="C18" s="236" t="s">
        <v>155</v>
      </c>
      <c r="D18" s="236" t="s">
        <v>156</v>
      </c>
      <c r="E18" s="89"/>
      <c r="F18" s="92">
        <v>0</v>
      </c>
      <c r="G18" s="92">
        <v>0</v>
      </c>
      <c r="H18" s="275">
        <v>0</v>
      </c>
      <c r="I18" s="92">
        <v>0</v>
      </c>
      <c r="J18" s="92">
        <f>SUM(J19:J20)</f>
        <v>0</v>
      </c>
      <c r="K18" s="275">
        <f t="shared" si="1"/>
        <v>0</v>
      </c>
    </row>
    <row r="19" spans="2:11" ht="15.75">
      <c r="B19" s="16"/>
      <c r="C19" s="236" t="s">
        <v>157</v>
      </c>
      <c r="D19" s="236" t="s">
        <v>158</v>
      </c>
      <c r="E19" s="89"/>
      <c r="F19" s="275">
        <v>0</v>
      </c>
      <c r="G19" s="275">
        <v>0</v>
      </c>
      <c r="H19" s="275">
        <v>0</v>
      </c>
      <c r="I19" s="92">
        <v>0</v>
      </c>
      <c r="J19" s="275">
        <v>0</v>
      </c>
      <c r="K19" s="275">
        <f t="shared" si="1"/>
        <v>0</v>
      </c>
    </row>
    <row r="20" spans="2:11" ht="15.75">
      <c r="B20" s="16"/>
      <c r="C20" s="236" t="s">
        <v>159</v>
      </c>
      <c r="D20" s="236" t="s">
        <v>160</v>
      </c>
      <c r="E20" s="89"/>
      <c r="F20" s="275">
        <v>0</v>
      </c>
      <c r="G20" s="275">
        <v>0</v>
      </c>
      <c r="H20" s="275">
        <v>0</v>
      </c>
      <c r="I20" s="92">
        <v>0</v>
      </c>
      <c r="J20" s="275">
        <v>0</v>
      </c>
      <c r="K20" s="275">
        <f t="shared" si="1"/>
        <v>0</v>
      </c>
    </row>
    <row r="21" spans="2:11" ht="15.75">
      <c r="B21" s="16"/>
      <c r="C21" s="236" t="s">
        <v>161</v>
      </c>
      <c r="D21" s="236" t="s">
        <v>162</v>
      </c>
      <c r="E21" s="89"/>
      <c r="F21" s="92">
        <v>0</v>
      </c>
      <c r="G21" s="92">
        <f>+G22</f>
        <v>88431</v>
      </c>
      <c r="H21" s="275">
        <f>+G21</f>
        <v>88431</v>
      </c>
      <c r="I21" s="92">
        <v>0</v>
      </c>
      <c r="J21" s="92">
        <f>SUM(J22:J22)</f>
        <v>7500</v>
      </c>
      <c r="K21" s="275">
        <f t="shared" si="1"/>
        <v>7500</v>
      </c>
    </row>
    <row r="22" spans="2:11" ht="15.75">
      <c r="B22" s="16"/>
      <c r="C22" s="236" t="s">
        <v>163</v>
      </c>
      <c r="D22" s="236" t="s">
        <v>164</v>
      </c>
      <c r="E22" s="89"/>
      <c r="F22" s="275">
        <v>0</v>
      </c>
      <c r="G22" s="275">
        <v>88431</v>
      </c>
      <c r="H22" s="275">
        <f>+G22</f>
        <v>88431</v>
      </c>
      <c r="I22" s="92">
        <v>0</v>
      </c>
      <c r="J22" s="275">
        <v>7500</v>
      </c>
      <c r="K22" s="275">
        <f t="shared" si="1"/>
        <v>7500</v>
      </c>
    </row>
    <row r="23" spans="2:11" ht="15.75">
      <c r="B23" s="16"/>
      <c r="C23" s="236" t="s">
        <v>165</v>
      </c>
      <c r="D23" s="236" t="s">
        <v>166</v>
      </c>
      <c r="E23" s="89"/>
      <c r="F23" s="275">
        <v>0</v>
      </c>
      <c r="G23" s="275">
        <v>0</v>
      </c>
      <c r="H23" s="275">
        <v>0</v>
      </c>
      <c r="I23" s="92">
        <v>0</v>
      </c>
      <c r="J23" s="275">
        <v>0</v>
      </c>
      <c r="K23" s="275">
        <f t="shared" si="1"/>
        <v>0</v>
      </c>
    </row>
    <row r="24" spans="2:11" ht="15.75">
      <c r="B24" s="16"/>
      <c r="C24" s="236" t="s">
        <v>167</v>
      </c>
      <c r="D24" s="236" t="s">
        <v>168</v>
      </c>
      <c r="E24" s="89"/>
      <c r="F24" s="275">
        <v>0</v>
      </c>
      <c r="G24" s="275">
        <v>0</v>
      </c>
      <c r="H24" s="275">
        <v>0</v>
      </c>
      <c r="I24" s="92">
        <v>0</v>
      </c>
      <c r="J24" s="275">
        <v>0</v>
      </c>
      <c r="K24" s="275">
        <f t="shared" si="1"/>
        <v>0</v>
      </c>
    </row>
    <row r="25" spans="2:11" ht="15.75">
      <c r="B25" s="16"/>
      <c r="C25" s="236" t="s">
        <v>169</v>
      </c>
      <c r="D25" s="236" t="s">
        <v>170</v>
      </c>
      <c r="E25" s="89"/>
      <c r="F25" s="275">
        <v>0</v>
      </c>
      <c r="G25" s="275">
        <v>0</v>
      </c>
      <c r="H25" s="275">
        <v>0</v>
      </c>
      <c r="I25" s="92">
        <v>0</v>
      </c>
      <c r="J25" s="92">
        <v>0</v>
      </c>
      <c r="K25" s="275">
        <f t="shared" si="1"/>
        <v>0</v>
      </c>
    </row>
    <row r="26" spans="2:11" ht="15.75">
      <c r="B26" s="16"/>
      <c r="C26" s="236" t="s">
        <v>171</v>
      </c>
      <c r="D26" s="236" t="s">
        <v>172</v>
      </c>
      <c r="E26" s="89"/>
      <c r="F26" s="275">
        <v>0</v>
      </c>
      <c r="G26" s="275">
        <v>0</v>
      </c>
      <c r="H26" s="275">
        <v>0</v>
      </c>
      <c r="I26" s="92">
        <v>0</v>
      </c>
      <c r="J26" s="275">
        <v>0</v>
      </c>
      <c r="K26" s="275">
        <f t="shared" si="1"/>
        <v>0</v>
      </c>
    </row>
    <row r="27" spans="2:11" ht="15.75">
      <c r="B27" s="16"/>
      <c r="C27" s="236" t="s">
        <v>173</v>
      </c>
      <c r="D27" s="236" t="s">
        <v>174</v>
      </c>
      <c r="E27" s="89"/>
      <c r="F27" s="275">
        <v>0</v>
      </c>
      <c r="G27" s="275">
        <v>0</v>
      </c>
      <c r="H27" s="275">
        <v>0</v>
      </c>
      <c r="I27" s="92">
        <v>0</v>
      </c>
      <c r="J27" s="275">
        <v>0</v>
      </c>
      <c r="K27" s="275">
        <f t="shared" si="1"/>
        <v>0</v>
      </c>
    </row>
    <row r="28" spans="2:11" ht="15.75">
      <c r="B28" s="16"/>
      <c r="C28" s="236" t="s">
        <v>175</v>
      </c>
      <c r="D28" s="236" t="s">
        <v>176</v>
      </c>
      <c r="E28" s="89"/>
      <c r="F28" s="275">
        <v>0</v>
      </c>
      <c r="G28" s="275">
        <v>0</v>
      </c>
      <c r="H28" s="275">
        <v>0</v>
      </c>
      <c r="I28" s="92">
        <v>0</v>
      </c>
      <c r="J28" s="275">
        <v>0</v>
      </c>
      <c r="K28" s="275">
        <f t="shared" si="1"/>
        <v>0</v>
      </c>
    </row>
    <row r="29" spans="2:11" ht="15.75">
      <c r="B29" s="16"/>
      <c r="C29" s="236" t="s">
        <v>177</v>
      </c>
      <c r="D29" s="236" t="s">
        <v>178</v>
      </c>
      <c r="E29" s="89"/>
      <c r="F29" s="275">
        <v>0</v>
      </c>
      <c r="G29" s="275">
        <v>0</v>
      </c>
      <c r="H29" s="275">
        <v>0</v>
      </c>
      <c r="I29" s="92">
        <v>0</v>
      </c>
      <c r="J29" s="275">
        <v>0</v>
      </c>
      <c r="K29" s="275">
        <f t="shared" si="1"/>
        <v>0</v>
      </c>
    </row>
    <row r="30" spans="2:11" ht="15.75">
      <c r="B30" s="16"/>
      <c r="C30" s="236" t="s">
        <v>179</v>
      </c>
      <c r="D30" s="236" t="s">
        <v>180</v>
      </c>
      <c r="E30" s="89"/>
      <c r="F30" s="275">
        <v>0</v>
      </c>
      <c r="G30" s="275">
        <v>0</v>
      </c>
      <c r="H30" s="275">
        <v>0</v>
      </c>
      <c r="I30" s="92">
        <v>0</v>
      </c>
      <c r="J30" s="275">
        <v>0</v>
      </c>
      <c r="K30" s="275">
        <f t="shared" si="1"/>
        <v>0</v>
      </c>
    </row>
    <row r="31" spans="2:11" ht="15.75">
      <c r="B31" s="16"/>
      <c r="C31" s="236" t="s">
        <v>181</v>
      </c>
      <c r="D31" s="236" t="s">
        <v>182</v>
      </c>
      <c r="E31" s="89"/>
      <c r="F31" s="275">
        <v>0</v>
      </c>
      <c r="G31" s="275">
        <v>0</v>
      </c>
      <c r="H31" s="275">
        <v>0</v>
      </c>
      <c r="I31" s="92">
        <v>0</v>
      </c>
      <c r="J31" s="275">
        <v>0</v>
      </c>
      <c r="K31" s="275">
        <f t="shared" si="1"/>
        <v>0</v>
      </c>
    </row>
    <row r="32" spans="2:11" ht="15.75">
      <c r="B32" s="21"/>
      <c r="C32" s="231" t="s">
        <v>20</v>
      </c>
      <c r="D32" s="231" t="s">
        <v>183</v>
      </c>
      <c r="E32" s="87" t="s">
        <v>324</v>
      </c>
      <c r="F32" s="91">
        <f>+F33+F47</f>
        <v>101362</v>
      </c>
      <c r="G32" s="91">
        <f>+G33+G47</f>
        <v>1301072</v>
      </c>
      <c r="H32" s="276">
        <f>+F32+G32</f>
        <v>1402434</v>
      </c>
      <c r="I32" s="91">
        <f>I33+I47</f>
        <v>87546</v>
      </c>
      <c r="J32" s="91">
        <f>J33+J47</f>
        <v>1327979</v>
      </c>
      <c r="K32" s="276">
        <f t="shared" si="1"/>
        <v>1415525</v>
      </c>
    </row>
    <row r="33" spans="2:11" ht="15.75">
      <c r="B33" s="21"/>
      <c r="C33" s="236" t="s">
        <v>184</v>
      </c>
      <c r="D33" s="236" t="s">
        <v>185</v>
      </c>
      <c r="E33" s="89"/>
      <c r="F33" s="92">
        <f>+F34</f>
        <v>0</v>
      </c>
      <c r="G33" s="92">
        <f>+G36</f>
        <v>21094</v>
      </c>
      <c r="H33" s="275">
        <f>+F33+G33</f>
        <v>21094</v>
      </c>
      <c r="I33" s="92">
        <f>SUM(I34:I46)</f>
        <v>1000</v>
      </c>
      <c r="J33" s="92">
        <f>SUM(J34:J46)</f>
        <v>18773</v>
      </c>
      <c r="K33" s="275">
        <f t="shared" si="1"/>
        <v>19773</v>
      </c>
    </row>
    <row r="34" spans="2:11" ht="15.75">
      <c r="B34" s="21"/>
      <c r="C34" s="236" t="s">
        <v>186</v>
      </c>
      <c r="D34" s="236" t="s">
        <v>448</v>
      </c>
      <c r="E34" s="89"/>
      <c r="F34" s="275">
        <v>0</v>
      </c>
      <c r="G34" s="275">
        <v>0</v>
      </c>
      <c r="H34" s="275">
        <v>0</v>
      </c>
      <c r="I34" s="92">
        <v>1000</v>
      </c>
      <c r="J34" s="275">
        <v>0</v>
      </c>
      <c r="K34" s="275">
        <f t="shared" si="1"/>
        <v>1000</v>
      </c>
    </row>
    <row r="35" spans="2:11" ht="15.75">
      <c r="B35" s="21"/>
      <c r="C35" s="236" t="s">
        <v>187</v>
      </c>
      <c r="D35" s="236" t="s">
        <v>449</v>
      </c>
      <c r="E35" s="89"/>
      <c r="F35" s="275">
        <v>0</v>
      </c>
      <c r="G35" s="275">
        <v>0</v>
      </c>
      <c r="H35" s="275">
        <v>0</v>
      </c>
      <c r="I35" s="92">
        <v>0</v>
      </c>
      <c r="J35" s="275">
        <v>0</v>
      </c>
      <c r="K35" s="275">
        <f t="shared" si="1"/>
        <v>0</v>
      </c>
    </row>
    <row r="36" spans="2:11" ht="15.75">
      <c r="B36" s="21"/>
      <c r="C36" s="236" t="s">
        <v>188</v>
      </c>
      <c r="D36" s="236" t="s">
        <v>189</v>
      </c>
      <c r="E36" s="89"/>
      <c r="F36" s="275">
        <v>0</v>
      </c>
      <c r="G36" s="275">
        <v>21094</v>
      </c>
      <c r="H36" s="275">
        <f>+G36</f>
        <v>21094</v>
      </c>
      <c r="I36" s="92">
        <v>0</v>
      </c>
      <c r="J36" s="275">
        <v>18773</v>
      </c>
      <c r="K36" s="275">
        <f t="shared" si="1"/>
        <v>18773</v>
      </c>
    </row>
    <row r="37" spans="2:11" ht="15.75">
      <c r="B37" s="21"/>
      <c r="C37" s="236" t="s">
        <v>190</v>
      </c>
      <c r="D37" s="236" t="s">
        <v>191</v>
      </c>
      <c r="E37" s="89"/>
      <c r="F37" s="275">
        <v>0</v>
      </c>
      <c r="G37" s="275">
        <v>0</v>
      </c>
      <c r="H37" s="275">
        <v>0</v>
      </c>
      <c r="I37" s="92">
        <v>0</v>
      </c>
      <c r="J37" s="275">
        <v>0</v>
      </c>
      <c r="K37" s="275">
        <f t="shared" si="1"/>
        <v>0</v>
      </c>
    </row>
    <row r="38" spans="2:11" ht="15.75">
      <c r="B38" s="21"/>
      <c r="C38" s="236" t="s">
        <v>192</v>
      </c>
      <c r="D38" s="236" t="s">
        <v>193</v>
      </c>
      <c r="E38" s="89"/>
      <c r="F38" s="275">
        <v>0</v>
      </c>
      <c r="G38" s="275">
        <v>0</v>
      </c>
      <c r="H38" s="275">
        <v>0</v>
      </c>
      <c r="I38" s="92">
        <v>0</v>
      </c>
      <c r="J38" s="275">
        <v>0</v>
      </c>
      <c r="K38" s="275">
        <f t="shared" si="1"/>
        <v>0</v>
      </c>
    </row>
    <row r="39" spans="2:11" ht="15.75">
      <c r="B39" s="21"/>
      <c r="C39" s="236" t="s">
        <v>194</v>
      </c>
      <c r="D39" s="236" t="s">
        <v>195</v>
      </c>
      <c r="E39" s="89"/>
      <c r="F39" s="275">
        <v>0</v>
      </c>
      <c r="G39" s="275">
        <v>0</v>
      </c>
      <c r="H39" s="275">
        <v>0</v>
      </c>
      <c r="I39" s="92">
        <v>0</v>
      </c>
      <c r="J39" s="275">
        <v>0</v>
      </c>
      <c r="K39" s="275">
        <f t="shared" si="1"/>
        <v>0</v>
      </c>
    </row>
    <row r="40" spans="2:11" ht="15.75">
      <c r="B40" s="21"/>
      <c r="C40" s="236" t="s">
        <v>196</v>
      </c>
      <c r="D40" s="236" t="s">
        <v>450</v>
      </c>
      <c r="E40" s="89"/>
      <c r="F40" s="275">
        <v>0</v>
      </c>
      <c r="G40" s="275">
        <v>0</v>
      </c>
      <c r="H40" s="275">
        <v>0</v>
      </c>
      <c r="I40" s="92">
        <v>0</v>
      </c>
      <c r="J40" s="275">
        <v>0</v>
      </c>
      <c r="K40" s="275">
        <f t="shared" si="1"/>
        <v>0</v>
      </c>
    </row>
    <row r="41" spans="2:11" ht="15.75">
      <c r="B41" s="21"/>
      <c r="C41" s="236" t="s">
        <v>197</v>
      </c>
      <c r="D41" s="236" t="s">
        <v>198</v>
      </c>
      <c r="E41" s="89"/>
      <c r="F41" s="275">
        <v>0</v>
      </c>
      <c r="G41" s="275">
        <v>0</v>
      </c>
      <c r="H41" s="275">
        <v>0</v>
      </c>
      <c r="I41" s="92">
        <v>0</v>
      </c>
      <c r="J41" s="275">
        <v>0</v>
      </c>
      <c r="K41" s="275">
        <f t="shared" si="1"/>
        <v>0</v>
      </c>
    </row>
    <row r="42" spans="2:11" ht="15.75">
      <c r="B42" s="21"/>
      <c r="C42" s="236" t="s">
        <v>199</v>
      </c>
      <c r="D42" s="236" t="s">
        <v>200</v>
      </c>
      <c r="E42" s="89"/>
      <c r="F42" s="275">
        <v>0</v>
      </c>
      <c r="G42" s="275">
        <v>0</v>
      </c>
      <c r="H42" s="275">
        <v>0</v>
      </c>
      <c r="I42" s="92">
        <v>0</v>
      </c>
      <c r="J42" s="275">
        <v>0</v>
      </c>
      <c r="K42" s="275">
        <f t="shared" si="1"/>
        <v>0</v>
      </c>
    </row>
    <row r="43" spans="2:11" ht="15.75">
      <c r="B43" s="21"/>
      <c r="C43" s="236" t="s">
        <v>201</v>
      </c>
      <c r="D43" s="236" t="s">
        <v>414</v>
      </c>
      <c r="E43" s="89"/>
      <c r="F43" s="275">
        <v>0</v>
      </c>
      <c r="G43" s="275">
        <v>0</v>
      </c>
      <c r="H43" s="275">
        <v>0</v>
      </c>
      <c r="I43" s="92">
        <v>0</v>
      </c>
      <c r="J43" s="275">
        <v>0</v>
      </c>
      <c r="K43" s="275">
        <f t="shared" si="1"/>
        <v>0</v>
      </c>
    </row>
    <row r="44" spans="2:11" ht="15.75">
      <c r="B44" s="21"/>
      <c r="C44" s="236" t="s">
        <v>203</v>
      </c>
      <c r="D44" s="236" t="s">
        <v>202</v>
      </c>
      <c r="E44" s="89"/>
      <c r="F44" s="275">
        <v>0</v>
      </c>
      <c r="G44" s="275">
        <v>0</v>
      </c>
      <c r="H44" s="275">
        <v>0</v>
      </c>
      <c r="I44" s="92">
        <v>0</v>
      </c>
      <c r="J44" s="275">
        <v>0</v>
      </c>
      <c r="K44" s="275">
        <f t="shared" si="1"/>
        <v>0</v>
      </c>
    </row>
    <row r="45" spans="2:11" ht="15.75">
      <c r="B45" s="21"/>
      <c r="C45" s="236" t="s">
        <v>205</v>
      </c>
      <c r="D45" s="236" t="s">
        <v>204</v>
      </c>
      <c r="E45" s="89"/>
      <c r="F45" s="275">
        <v>0</v>
      </c>
      <c r="G45" s="275">
        <v>0</v>
      </c>
      <c r="H45" s="275">
        <v>0</v>
      </c>
      <c r="I45" s="92">
        <v>0</v>
      </c>
      <c r="J45" s="275">
        <v>0</v>
      </c>
      <c r="K45" s="275">
        <f t="shared" si="1"/>
        <v>0</v>
      </c>
    </row>
    <row r="46" spans="2:11" ht="15.75">
      <c r="B46" s="21"/>
      <c r="C46" s="236" t="s">
        <v>407</v>
      </c>
      <c r="D46" s="236" t="s">
        <v>206</v>
      </c>
      <c r="E46" s="89"/>
      <c r="F46" s="275">
        <v>0</v>
      </c>
      <c r="G46" s="275">
        <v>0</v>
      </c>
      <c r="H46" s="275">
        <v>0</v>
      </c>
      <c r="I46" s="92">
        <v>0</v>
      </c>
      <c r="J46" s="275">
        <v>0</v>
      </c>
      <c r="K46" s="275">
        <f t="shared" si="1"/>
        <v>0</v>
      </c>
    </row>
    <row r="47" spans="2:11" ht="15.75">
      <c r="B47" s="21"/>
      <c r="C47" s="236" t="s">
        <v>207</v>
      </c>
      <c r="D47" s="236" t="s">
        <v>208</v>
      </c>
      <c r="E47" s="89"/>
      <c r="F47" s="92">
        <f>+F48+F49</f>
        <v>101362</v>
      </c>
      <c r="G47" s="92">
        <f>+G48+G49</f>
        <v>1279978</v>
      </c>
      <c r="H47" s="275">
        <f>+F47+G47</f>
        <v>1381340</v>
      </c>
      <c r="I47" s="92">
        <f>SUM(I48:I49)</f>
        <v>86546</v>
      </c>
      <c r="J47" s="92">
        <f>SUM(J48:J49)</f>
        <v>1309206</v>
      </c>
      <c r="K47" s="275">
        <f t="shared" si="1"/>
        <v>1395752</v>
      </c>
    </row>
    <row r="48" spans="2:11" ht="15.75">
      <c r="B48" s="21"/>
      <c r="C48" s="236" t="s">
        <v>209</v>
      </c>
      <c r="D48" s="236" t="s">
        <v>210</v>
      </c>
      <c r="E48" s="89"/>
      <c r="F48" s="92">
        <f>101355</f>
        <v>101355</v>
      </c>
      <c r="G48" s="275">
        <v>1279978</v>
      </c>
      <c r="H48" s="275">
        <f>+F48+G48</f>
        <v>1381333</v>
      </c>
      <c r="I48" s="92">
        <v>86546</v>
      </c>
      <c r="J48" s="275">
        <v>1309206</v>
      </c>
      <c r="K48" s="275">
        <f t="shared" si="1"/>
        <v>1395752</v>
      </c>
    </row>
    <row r="49" spans="2:11" ht="15.75">
      <c r="B49" s="21"/>
      <c r="C49" s="236" t="s">
        <v>211</v>
      </c>
      <c r="D49" s="236" t="s">
        <v>212</v>
      </c>
      <c r="E49" s="89"/>
      <c r="F49" s="275">
        <v>7</v>
      </c>
      <c r="G49" s="275">
        <v>0</v>
      </c>
      <c r="H49" s="275">
        <v>7</v>
      </c>
      <c r="I49" s="92">
        <v>0</v>
      </c>
      <c r="J49" s="275">
        <v>0</v>
      </c>
      <c r="K49" s="275">
        <f t="shared" si="1"/>
        <v>0</v>
      </c>
    </row>
    <row r="50" spans="2:11" ht="15.75">
      <c r="B50" s="21"/>
      <c r="C50" s="231" t="s">
        <v>19</v>
      </c>
      <c r="D50" s="231" t="s">
        <v>213</v>
      </c>
      <c r="E50" s="83" t="s">
        <v>85</v>
      </c>
      <c r="F50" s="91">
        <f>+F56</f>
        <v>45876</v>
      </c>
      <c r="G50" s="91">
        <f t="shared" ref="G50:H50" si="2">+G56</f>
        <v>70838</v>
      </c>
      <c r="H50" s="91">
        <f t="shared" si="2"/>
        <v>116714</v>
      </c>
      <c r="I50" s="91">
        <f>I51+I55</f>
        <v>8507</v>
      </c>
      <c r="J50" s="91">
        <f>J51+J55</f>
        <v>8423</v>
      </c>
      <c r="K50" s="276">
        <f t="shared" si="1"/>
        <v>16930</v>
      </c>
    </row>
    <row r="51" spans="2:11" ht="15.75">
      <c r="B51" s="21"/>
      <c r="C51" s="234" t="s">
        <v>45</v>
      </c>
      <c r="D51" s="236" t="s">
        <v>291</v>
      </c>
      <c r="E51" s="83"/>
      <c r="F51" s="92">
        <v>0</v>
      </c>
      <c r="G51" s="92">
        <v>0</v>
      </c>
      <c r="H51" s="275">
        <v>0</v>
      </c>
      <c r="I51" s="92">
        <f>SUM(I52:I54)</f>
        <v>0</v>
      </c>
      <c r="J51" s="92">
        <f>SUM(J52:J54)</f>
        <v>0</v>
      </c>
      <c r="K51" s="275">
        <f t="shared" si="1"/>
        <v>0</v>
      </c>
    </row>
    <row r="52" spans="2:11" ht="15.75">
      <c r="B52" s="21"/>
      <c r="C52" s="234" t="s">
        <v>46</v>
      </c>
      <c r="D52" s="236" t="s">
        <v>292</v>
      </c>
      <c r="E52" s="83"/>
      <c r="F52" s="275">
        <v>0</v>
      </c>
      <c r="G52" s="275">
        <v>0</v>
      </c>
      <c r="H52" s="275">
        <v>0</v>
      </c>
      <c r="I52" s="97">
        <v>0</v>
      </c>
      <c r="J52" s="275">
        <v>0</v>
      </c>
      <c r="K52" s="275">
        <f t="shared" si="1"/>
        <v>0</v>
      </c>
    </row>
    <row r="53" spans="2:11" ht="15.75">
      <c r="B53" s="21"/>
      <c r="C53" s="234" t="s">
        <v>47</v>
      </c>
      <c r="D53" s="236" t="s">
        <v>293</v>
      </c>
      <c r="E53" s="83"/>
      <c r="F53" s="275">
        <v>0</v>
      </c>
      <c r="G53" s="275">
        <v>0</v>
      </c>
      <c r="H53" s="275">
        <v>0</v>
      </c>
      <c r="I53" s="97">
        <v>0</v>
      </c>
      <c r="J53" s="275">
        <v>0</v>
      </c>
      <c r="K53" s="275">
        <f t="shared" si="1"/>
        <v>0</v>
      </c>
    </row>
    <row r="54" spans="2:11" ht="15.75">
      <c r="B54" s="21"/>
      <c r="C54" s="234" t="s">
        <v>140</v>
      </c>
      <c r="D54" s="236" t="s">
        <v>295</v>
      </c>
      <c r="E54" s="83"/>
      <c r="F54" s="275">
        <v>0</v>
      </c>
      <c r="G54" s="275">
        <v>0</v>
      </c>
      <c r="H54" s="275">
        <v>0</v>
      </c>
      <c r="I54" s="97">
        <v>0</v>
      </c>
      <c r="J54" s="275">
        <v>0</v>
      </c>
      <c r="K54" s="275">
        <f t="shared" si="1"/>
        <v>0</v>
      </c>
    </row>
    <row r="55" spans="2:11" ht="15.75">
      <c r="B55" s="21"/>
      <c r="C55" s="234" t="s">
        <v>48</v>
      </c>
      <c r="D55" s="236" t="s">
        <v>294</v>
      </c>
      <c r="E55" s="83"/>
      <c r="F55" s="92">
        <f>F56</f>
        <v>45876</v>
      </c>
      <c r="G55" s="92">
        <f>G56</f>
        <v>70838</v>
      </c>
      <c r="H55" s="275">
        <f>H56</f>
        <v>116714</v>
      </c>
      <c r="I55" s="92">
        <f>I56+I59+I64+I71+I74+I77</f>
        <v>8507</v>
      </c>
      <c r="J55" s="92">
        <f>J56+J59+J64+J71+J74+J77</f>
        <v>8423</v>
      </c>
      <c r="K55" s="275">
        <f t="shared" si="1"/>
        <v>16930</v>
      </c>
    </row>
    <row r="56" spans="2:11" ht="15.75">
      <c r="B56" s="21"/>
      <c r="C56" s="8" t="s">
        <v>333</v>
      </c>
      <c r="D56" s="236" t="s">
        <v>214</v>
      </c>
      <c r="E56" s="83"/>
      <c r="F56" s="92">
        <f>+F57+F58</f>
        <v>45876</v>
      </c>
      <c r="G56" s="92">
        <f t="shared" ref="G56:H56" si="3">+G57+G58</f>
        <v>70838</v>
      </c>
      <c r="H56" s="92">
        <f t="shared" si="3"/>
        <v>116714</v>
      </c>
      <c r="I56" s="92">
        <f>SUM(I57:I58)</f>
        <v>8507</v>
      </c>
      <c r="J56" s="92">
        <f>SUM(J57:J58)</f>
        <v>8423</v>
      </c>
      <c r="K56" s="275">
        <f t="shared" si="1"/>
        <v>16930</v>
      </c>
    </row>
    <row r="57" spans="2:11" ht="15.75">
      <c r="B57" s="21"/>
      <c r="C57" s="234" t="s">
        <v>361</v>
      </c>
      <c r="D57" s="236" t="s">
        <v>345</v>
      </c>
      <c r="E57" s="83"/>
      <c r="F57" s="101">
        <v>33440</v>
      </c>
      <c r="G57" s="275">
        <v>25162</v>
      </c>
      <c r="H57" s="275">
        <f>+F57+G57</f>
        <v>58602</v>
      </c>
      <c r="I57" s="101">
        <v>4259</v>
      </c>
      <c r="J57" s="275">
        <v>4212</v>
      </c>
      <c r="K57" s="275">
        <f t="shared" si="1"/>
        <v>8471</v>
      </c>
    </row>
    <row r="58" spans="2:11" ht="15.75">
      <c r="B58" s="21"/>
      <c r="C58" s="234" t="s">
        <v>362</v>
      </c>
      <c r="D58" s="236" t="s">
        <v>346</v>
      </c>
      <c r="E58" s="83"/>
      <c r="F58" s="101">
        <v>12436</v>
      </c>
      <c r="G58" s="275">
        <v>45676</v>
      </c>
      <c r="H58" s="275">
        <f>+F58+G58</f>
        <v>58112</v>
      </c>
      <c r="I58" s="101">
        <v>4248</v>
      </c>
      <c r="J58" s="275">
        <v>4211</v>
      </c>
      <c r="K58" s="275">
        <f t="shared" si="1"/>
        <v>8459</v>
      </c>
    </row>
    <row r="59" spans="2:11" ht="15.75">
      <c r="B59" s="21"/>
      <c r="C59" s="234" t="s">
        <v>334</v>
      </c>
      <c r="D59" s="236" t="s">
        <v>215</v>
      </c>
      <c r="E59" s="83"/>
      <c r="F59" s="275">
        <v>0</v>
      </c>
      <c r="G59" s="92">
        <v>0</v>
      </c>
      <c r="H59" s="275">
        <v>0</v>
      </c>
      <c r="I59" s="92">
        <f>SUM(I60:I63)</f>
        <v>0</v>
      </c>
      <c r="J59" s="92">
        <f>SUM(J60:J63)</f>
        <v>0</v>
      </c>
      <c r="K59" s="275">
        <f t="shared" si="1"/>
        <v>0</v>
      </c>
    </row>
    <row r="60" spans="2:11" ht="15.75">
      <c r="B60" s="21"/>
      <c r="C60" s="234" t="s">
        <v>296</v>
      </c>
      <c r="D60" s="236" t="s">
        <v>347</v>
      </c>
      <c r="E60" s="83"/>
      <c r="F60" s="275">
        <v>0</v>
      </c>
      <c r="G60" s="275">
        <v>0</v>
      </c>
      <c r="H60" s="275">
        <v>0</v>
      </c>
      <c r="I60" s="92">
        <v>0</v>
      </c>
      <c r="J60" s="275">
        <v>0</v>
      </c>
      <c r="K60" s="275">
        <f t="shared" si="1"/>
        <v>0</v>
      </c>
    </row>
    <row r="61" spans="2:11" ht="15.75">
      <c r="B61" s="21"/>
      <c r="C61" s="234" t="s">
        <v>297</v>
      </c>
      <c r="D61" s="236" t="s">
        <v>348</v>
      </c>
      <c r="E61" s="83"/>
      <c r="F61" s="275">
        <v>0</v>
      </c>
      <c r="G61" s="275">
        <v>0</v>
      </c>
      <c r="H61" s="275">
        <v>0</v>
      </c>
      <c r="I61" s="92">
        <v>0</v>
      </c>
      <c r="J61" s="275">
        <v>0</v>
      </c>
      <c r="K61" s="275">
        <f t="shared" si="1"/>
        <v>0</v>
      </c>
    </row>
    <row r="62" spans="2:11" ht="15.75">
      <c r="B62" s="21"/>
      <c r="C62" s="234" t="s">
        <v>363</v>
      </c>
      <c r="D62" s="236" t="s">
        <v>349</v>
      </c>
      <c r="E62" s="83"/>
      <c r="F62" s="275">
        <v>0</v>
      </c>
      <c r="G62" s="275">
        <v>0</v>
      </c>
      <c r="H62" s="275">
        <v>0</v>
      </c>
      <c r="I62" s="97">
        <v>0</v>
      </c>
      <c r="J62" s="275">
        <v>0</v>
      </c>
      <c r="K62" s="275">
        <f t="shared" si="1"/>
        <v>0</v>
      </c>
    </row>
    <row r="63" spans="2:11" ht="15.75">
      <c r="B63" s="21"/>
      <c r="C63" s="234" t="s">
        <v>364</v>
      </c>
      <c r="D63" s="236" t="s">
        <v>350</v>
      </c>
      <c r="E63" s="83"/>
      <c r="F63" s="275">
        <v>0</v>
      </c>
      <c r="G63" s="275">
        <v>0</v>
      </c>
      <c r="H63" s="275">
        <v>0</v>
      </c>
      <c r="I63" s="97">
        <v>0</v>
      </c>
      <c r="J63" s="275">
        <v>0</v>
      </c>
      <c r="K63" s="275">
        <f t="shared" si="1"/>
        <v>0</v>
      </c>
    </row>
    <row r="64" spans="2:11" ht="15.75">
      <c r="B64" s="21"/>
      <c r="C64" s="234" t="s">
        <v>365</v>
      </c>
      <c r="D64" s="236" t="s">
        <v>216</v>
      </c>
      <c r="E64" s="83"/>
      <c r="F64" s="275">
        <v>0</v>
      </c>
      <c r="G64" s="275">
        <v>0</v>
      </c>
      <c r="H64" s="275">
        <v>0</v>
      </c>
      <c r="I64" s="92">
        <f>SUM(I65:I70)</f>
        <v>0</v>
      </c>
      <c r="J64" s="92">
        <f>SUM(J65:J70)</f>
        <v>0</v>
      </c>
      <c r="K64" s="275">
        <f t="shared" si="1"/>
        <v>0</v>
      </c>
    </row>
    <row r="65" spans="2:11" ht="15.75">
      <c r="B65" s="21"/>
      <c r="C65" s="234" t="s">
        <v>298</v>
      </c>
      <c r="D65" s="236" t="s">
        <v>351</v>
      </c>
      <c r="E65" s="83"/>
      <c r="F65" s="275">
        <v>0</v>
      </c>
      <c r="G65" s="275">
        <v>0</v>
      </c>
      <c r="H65" s="275">
        <v>0</v>
      </c>
      <c r="I65" s="97">
        <v>0</v>
      </c>
      <c r="J65" s="275">
        <v>0</v>
      </c>
      <c r="K65" s="275">
        <f t="shared" si="1"/>
        <v>0</v>
      </c>
    </row>
    <row r="66" spans="2:11" ht="15.75">
      <c r="B66" s="21"/>
      <c r="C66" s="234" t="s">
        <v>299</v>
      </c>
      <c r="D66" s="236" t="s">
        <v>352</v>
      </c>
      <c r="E66" s="83"/>
      <c r="F66" s="275">
        <v>0</v>
      </c>
      <c r="G66" s="275">
        <v>0</v>
      </c>
      <c r="H66" s="275">
        <v>0</v>
      </c>
      <c r="I66" s="97">
        <v>0</v>
      </c>
      <c r="J66" s="275">
        <v>0</v>
      </c>
      <c r="K66" s="275">
        <f t="shared" si="1"/>
        <v>0</v>
      </c>
    </row>
    <row r="67" spans="2:11" ht="15.75">
      <c r="B67" s="21"/>
      <c r="C67" s="234" t="s">
        <v>300</v>
      </c>
      <c r="D67" s="236" t="s">
        <v>353</v>
      </c>
      <c r="E67" s="83"/>
      <c r="F67" s="275">
        <v>0</v>
      </c>
      <c r="G67" s="275">
        <v>0</v>
      </c>
      <c r="H67" s="275">
        <v>0</v>
      </c>
      <c r="I67" s="97">
        <v>0</v>
      </c>
      <c r="J67" s="275">
        <v>0</v>
      </c>
      <c r="K67" s="275">
        <f t="shared" si="1"/>
        <v>0</v>
      </c>
    </row>
    <row r="68" spans="2:11" ht="15.75">
      <c r="B68" s="21"/>
      <c r="C68" s="234" t="s">
        <v>366</v>
      </c>
      <c r="D68" s="236" t="s">
        <v>354</v>
      </c>
      <c r="E68" s="83"/>
      <c r="F68" s="275">
        <v>0</v>
      </c>
      <c r="G68" s="275">
        <v>0</v>
      </c>
      <c r="H68" s="275">
        <v>0</v>
      </c>
      <c r="I68" s="97">
        <v>0</v>
      </c>
      <c r="J68" s="275">
        <v>0</v>
      </c>
      <c r="K68" s="275">
        <f t="shared" si="1"/>
        <v>0</v>
      </c>
    </row>
    <row r="69" spans="2:11" ht="15.75">
      <c r="B69" s="21"/>
      <c r="C69" s="234" t="s">
        <v>367</v>
      </c>
      <c r="D69" s="236" t="s">
        <v>355</v>
      </c>
      <c r="E69" s="83"/>
      <c r="F69" s="275">
        <v>0</v>
      </c>
      <c r="G69" s="275">
        <v>0</v>
      </c>
      <c r="H69" s="275">
        <v>0</v>
      </c>
      <c r="I69" s="97">
        <v>0</v>
      </c>
      <c r="J69" s="275">
        <v>0</v>
      </c>
      <c r="K69" s="275">
        <f t="shared" si="1"/>
        <v>0</v>
      </c>
    </row>
    <row r="70" spans="2:11" ht="15.75">
      <c r="B70" s="21"/>
      <c r="C70" s="234" t="s">
        <v>368</v>
      </c>
      <c r="D70" s="236" t="s">
        <v>356</v>
      </c>
      <c r="E70" s="83"/>
      <c r="F70" s="275">
        <v>0</v>
      </c>
      <c r="G70" s="275">
        <v>0</v>
      </c>
      <c r="H70" s="275">
        <v>0</v>
      </c>
      <c r="I70" s="97">
        <v>0</v>
      </c>
      <c r="J70" s="275">
        <v>0</v>
      </c>
      <c r="K70" s="275">
        <f t="shared" si="1"/>
        <v>0</v>
      </c>
    </row>
    <row r="71" spans="2:11" ht="15.75">
      <c r="B71" s="21"/>
      <c r="C71" s="234" t="s">
        <v>369</v>
      </c>
      <c r="D71" s="236" t="s">
        <v>217</v>
      </c>
      <c r="E71" s="83"/>
      <c r="F71" s="275">
        <v>0</v>
      </c>
      <c r="G71" s="275">
        <v>0</v>
      </c>
      <c r="H71" s="275">
        <v>0</v>
      </c>
      <c r="I71" s="92">
        <f>SUM(I72:I73)</f>
        <v>0</v>
      </c>
      <c r="J71" s="92">
        <f>SUM(J72:J73)</f>
        <v>0</v>
      </c>
      <c r="K71" s="275">
        <f t="shared" si="1"/>
        <v>0</v>
      </c>
    </row>
    <row r="72" spans="2:11" ht="15.75">
      <c r="B72" s="21"/>
      <c r="C72" s="234" t="s">
        <v>370</v>
      </c>
      <c r="D72" s="236" t="s">
        <v>357</v>
      </c>
      <c r="E72" s="83"/>
      <c r="F72" s="275">
        <v>0</v>
      </c>
      <c r="G72" s="275">
        <v>0</v>
      </c>
      <c r="H72" s="275">
        <v>0</v>
      </c>
      <c r="I72" s="97">
        <v>0</v>
      </c>
      <c r="J72" s="275">
        <v>0</v>
      </c>
      <c r="K72" s="275">
        <f t="shared" si="1"/>
        <v>0</v>
      </c>
    </row>
    <row r="73" spans="2:11" ht="15.75">
      <c r="B73" s="21"/>
      <c r="C73" s="234" t="s">
        <v>371</v>
      </c>
      <c r="D73" s="236" t="s">
        <v>358</v>
      </c>
      <c r="E73" s="83"/>
      <c r="F73" s="275">
        <v>0</v>
      </c>
      <c r="G73" s="275">
        <v>0</v>
      </c>
      <c r="H73" s="275">
        <v>0</v>
      </c>
      <c r="I73" s="92">
        <v>0</v>
      </c>
      <c r="J73" s="275">
        <v>0</v>
      </c>
      <c r="K73" s="275">
        <f t="shared" si="1"/>
        <v>0</v>
      </c>
    </row>
    <row r="74" spans="2:11" ht="15.75">
      <c r="B74" s="21"/>
      <c r="C74" s="234" t="s">
        <v>372</v>
      </c>
      <c r="D74" s="236" t="s">
        <v>218</v>
      </c>
      <c r="E74" s="83"/>
      <c r="F74" s="275">
        <v>0</v>
      </c>
      <c r="G74" s="275">
        <v>0</v>
      </c>
      <c r="H74" s="275">
        <v>0</v>
      </c>
      <c r="I74" s="92">
        <f>SUM(I75:I76)</f>
        <v>0</v>
      </c>
      <c r="J74" s="92">
        <f>SUM(J75:J76)</f>
        <v>0</v>
      </c>
      <c r="K74" s="275">
        <f t="shared" si="1"/>
        <v>0</v>
      </c>
    </row>
    <row r="75" spans="2:11" ht="15.75">
      <c r="B75" s="21"/>
      <c r="C75" s="234" t="s">
        <v>373</v>
      </c>
      <c r="D75" s="236" t="s">
        <v>359</v>
      </c>
      <c r="E75" s="83"/>
      <c r="F75" s="275">
        <v>0</v>
      </c>
      <c r="G75" s="275">
        <v>0</v>
      </c>
      <c r="H75" s="275">
        <v>0</v>
      </c>
      <c r="I75" s="97">
        <v>0</v>
      </c>
      <c r="J75" s="275">
        <v>0</v>
      </c>
      <c r="K75" s="275">
        <f t="shared" si="1"/>
        <v>0</v>
      </c>
    </row>
    <row r="76" spans="2:11" ht="15.75">
      <c r="B76" s="21"/>
      <c r="C76" s="234" t="s">
        <v>374</v>
      </c>
      <c r="D76" s="236" t="s">
        <v>360</v>
      </c>
      <c r="E76" s="83"/>
      <c r="F76" s="275">
        <v>0</v>
      </c>
      <c r="G76" s="275">
        <v>0</v>
      </c>
      <c r="H76" s="275">
        <v>0</v>
      </c>
      <c r="I76" s="97">
        <v>0</v>
      </c>
      <c r="J76" s="275">
        <v>0</v>
      </c>
      <c r="K76" s="275">
        <f t="shared" ref="K76:K96" si="4">I76+J76</f>
        <v>0</v>
      </c>
    </row>
    <row r="77" spans="2:11" ht="15.75">
      <c r="B77" s="21"/>
      <c r="C77" s="234" t="s">
        <v>375</v>
      </c>
      <c r="D77" s="236" t="s">
        <v>2</v>
      </c>
      <c r="E77" s="83"/>
      <c r="F77" s="275">
        <v>0</v>
      </c>
      <c r="G77" s="275">
        <v>0</v>
      </c>
      <c r="H77" s="275">
        <v>0</v>
      </c>
      <c r="I77" s="97">
        <v>0</v>
      </c>
      <c r="J77" s="275">
        <v>0</v>
      </c>
      <c r="K77" s="275">
        <f t="shared" si="4"/>
        <v>0</v>
      </c>
    </row>
    <row r="78" spans="2:11" ht="15.75">
      <c r="B78" s="21"/>
      <c r="C78" s="76" t="s">
        <v>219</v>
      </c>
      <c r="D78" s="77"/>
      <c r="E78" s="89"/>
      <c r="F78" s="91">
        <f>+F79+F88+F96</f>
        <v>2116798</v>
      </c>
      <c r="G78" s="91">
        <f t="shared" ref="G78:H78" si="5">+G79+G88+G96</f>
        <v>6578402</v>
      </c>
      <c r="H78" s="91">
        <f t="shared" si="5"/>
        <v>8695200</v>
      </c>
      <c r="I78" s="91">
        <f>I79+I88+I96</f>
        <v>2493819</v>
      </c>
      <c r="J78" s="91">
        <f>J79+J88+J96</f>
        <v>4904230</v>
      </c>
      <c r="K78" s="276">
        <f t="shared" si="4"/>
        <v>7398049</v>
      </c>
    </row>
    <row r="79" spans="2:11" ht="15.75">
      <c r="B79" s="21"/>
      <c r="C79" s="231" t="s">
        <v>18</v>
      </c>
      <c r="D79" s="231" t="s">
        <v>220</v>
      </c>
      <c r="E79" s="89"/>
      <c r="F79" s="91">
        <f>SUM(F81:F87)</f>
        <v>6462</v>
      </c>
      <c r="G79" s="91">
        <f>SUM(G81:G87)</f>
        <v>778</v>
      </c>
      <c r="H79" s="276">
        <f>+F79+G79</f>
        <v>7240</v>
      </c>
      <c r="I79" s="91">
        <f>SUM(I80:I87)</f>
        <v>6891</v>
      </c>
      <c r="J79" s="91">
        <f>SUM(J80:J87)</f>
        <v>433</v>
      </c>
      <c r="K79" s="276">
        <f t="shared" si="4"/>
        <v>7324</v>
      </c>
    </row>
    <row r="80" spans="2:11" ht="15.75">
      <c r="B80" s="21"/>
      <c r="C80" s="236" t="s">
        <v>221</v>
      </c>
      <c r="D80" s="236" t="s">
        <v>222</v>
      </c>
      <c r="E80" s="89"/>
      <c r="F80" s="275">
        <v>0</v>
      </c>
      <c r="G80" s="275">
        <v>0</v>
      </c>
      <c r="H80" s="275">
        <v>0</v>
      </c>
      <c r="I80" s="92">
        <v>0</v>
      </c>
      <c r="J80" s="275">
        <v>0</v>
      </c>
      <c r="K80" s="275">
        <f t="shared" si="4"/>
        <v>0</v>
      </c>
    </row>
    <row r="81" spans="2:12" ht="15.75">
      <c r="B81" s="21"/>
      <c r="C81" s="236" t="s">
        <v>223</v>
      </c>
      <c r="D81" s="236" t="s">
        <v>224</v>
      </c>
      <c r="E81" s="89"/>
      <c r="F81" s="92">
        <v>6462</v>
      </c>
      <c r="G81" s="275">
        <v>0</v>
      </c>
      <c r="H81" s="275">
        <f>+F81+G81</f>
        <v>6462</v>
      </c>
      <c r="I81" s="92">
        <v>6891</v>
      </c>
      <c r="J81" s="275">
        <v>0</v>
      </c>
      <c r="K81" s="275">
        <f t="shared" si="4"/>
        <v>6891</v>
      </c>
      <c r="L81" s="197"/>
    </row>
    <row r="82" spans="2:12" ht="15.75">
      <c r="B82" s="21"/>
      <c r="C82" s="236" t="s">
        <v>225</v>
      </c>
      <c r="D82" s="236" t="s">
        <v>226</v>
      </c>
      <c r="E82" s="89"/>
      <c r="F82" s="92">
        <v>0</v>
      </c>
      <c r="G82" s="275">
        <v>295</v>
      </c>
      <c r="H82" s="275">
        <f t="shared" ref="H82:H86" si="6">+F82+G82</f>
        <v>295</v>
      </c>
      <c r="I82" s="92">
        <v>0</v>
      </c>
      <c r="J82" s="275">
        <v>0</v>
      </c>
      <c r="K82" s="275">
        <f t="shared" si="4"/>
        <v>0</v>
      </c>
    </row>
    <row r="83" spans="2:12" ht="15.75">
      <c r="B83" s="21"/>
      <c r="C83" s="236" t="s">
        <v>227</v>
      </c>
      <c r="D83" s="236" t="s">
        <v>228</v>
      </c>
      <c r="E83" s="89"/>
      <c r="F83" s="275">
        <v>0</v>
      </c>
      <c r="G83" s="275">
        <v>0</v>
      </c>
      <c r="H83" s="275">
        <f t="shared" si="6"/>
        <v>0</v>
      </c>
      <c r="I83" s="92">
        <v>0</v>
      </c>
      <c r="J83" s="275">
        <v>0</v>
      </c>
      <c r="K83" s="275">
        <f t="shared" si="4"/>
        <v>0</v>
      </c>
    </row>
    <row r="84" spans="2:12" ht="15.75">
      <c r="B84" s="21"/>
      <c r="C84" s="236" t="s">
        <v>229</v>
      </c>
      <c r="D84" s="236" t="s">
        <v>230</v>
      </c>
      <c r="E84" s="89"/>
      <c r="F84" s="275">
        <v>0</v>
      </c>
      <c r="G84" s="275">
        <v>0</v>
      </c>
      <c r="H84" s="275">
        <f t="shared" si="6"/>
        <v>0</v>
      </c>
      <c r="I84" s="92">
        <v>0</v>
      </c>
      <c r="J84" s="275">
        <v>0</v>
      </c>
      <c r="K84" s="275">
        <f t="shared" si="4"/>
        <v>0</v>
      </c>
    </row>
    <row r="85" spans="2:12" ht="15.75">
      <c r="B85" s="21"/>
      <c r="C85" s="236" t="s">
        <v>231</v>
      </c>
      <c r="D85" s="236" t="s">
        <v>232</v>
      </c>
      <c r="E85" s="89"/>
      <c r="F85" s="275">
        <v>0</v>
      </c>
      <c r="G85" s="275">
        <v>0</v>
      </c>
      <c r="H85" s="275">
        <f t="shared" si="6"/>
        <v>0</v>
      </c>
      <c r="I85" s="92">
        <v>0</v>
      </c>
      <c r="J85" s="275">
        <v>0</v>
      </c>
      <c r="K85" s="275">
        <f t="shared" si="4"/>
        <v>0</v>
      </c>
    </row>
    <row r="86" spans="2:12" ht="15.75">
      <c r="B86" s="21"/>
      <c r="C86" s="236" t="s">
        <v>233</v>
      </c>
      <c r="D86" s="236" t="s">
        <v>234</v>
      </c>
      <c r="E86" s="89"/>
      <c r="F86" s="275">
        <v>0</v>
      </c>
      <c r="G86" s="275">
        <v>483</v>
      </c>
      <c r="H86" s="275">
        <f t="shared" si="6"/>
        <v>483</v>
      </c>
      <c r="I86" s="92">
        <v>0</v>
      </c>
      <c r="J86" s="275">
        <v>433</v>
      </c>
      <c r="K86" s="275">
        <f t="shared" si="4"/>
        <v>433</v>
      </c>
    </row>
    <row r="87" spans="2:12" ht="15.75">
      <c r="B87" s="21"/>
      <c r="C87" s="236" t="s">
        <v>235</v>
      </c>
      <c r="D87" s="236" t="s">
        <v>236</v>
      </c>
      <c r="E87" s="89"/>
      <c r="F87" s="275">
        <v>0</v>
      </c>
      <c r="G87" s="275">
        <v>0</v>
      </c>
      <c r="H87" s="275">
        <v>0</v>
      </c>
      <c r="I87" s="92">
        <v>0</v>
      </c>
      <c r="J87" s="275">
        <v>0</v>
      </c>
      <c r="K87" s="275">
        <f t="shared" si="4"/>
        <v>0</v>
      </c>
    </row>
    <row r="88" spans="2:12" ht="15.75">
      <c r="B88" s="21"/>
      <c r="C88" s="231" t="s">
        <v>17</v>
      </c>
      <c r="D88" s="231" t="s">
        <v>237</v>
      </c>
      <c r="E88" s="89"/>
      <c r="F88" s="91">
        <f>SUM(F89:F95)</f>
        <v>2108736</v>
      </c>
      <c r="G88" s="91">
        <f t="shared" ref="G88:H88" si="7">SUM(G89:G95)</f>
        <v>6576523</v>
      </c>
      <c r="H88" s="91">
        <f t="shared" si="7"/>
        <v>8685259</v>
      </c>
      <c r="I88" s="91">
        <f>SUM(I89:I95)</f>
        <v>2485328</v>
      </c>
      <c r="J88" s="91">
        <f>SUM(J89:J95)</f>
        <v>4903797</v>
      </c>
      <c r="K88" s="276">
        <f t="shared" si="4"/>
        <v>7389125</v>
      </c>
    </row>
    <row r="89" spans="2:12" ht="15.75">
      <c r="B89" s="21"/>
      <c r="C89" s="254" t="s">
        <v>238</v>
      </c>
      <c r="D89" s="236" t="s">
        <v>239</v>
      </c>
      <c r="E89" s="89"/>
      <c r="F89" s="275">
        <v>0</v>
      </c>
      <c r="G89" s="275">
        <v>0</v>
      </c>
      <c r="H89" s="275">
        <v>0</v>
      </c>
      <c r="I89" s="92">
        <v>0</v>
      </c>
      <c r="J89" s="275">
        <v>0</v>
      </c>
      <c r="K89" s="275">
        <f t="shared" si="4"/>
        <v>0</v>
      </c>
    </row>
    <row r="90" spans="2:12" ht="15.75">
      <c r="B90" s="21"/>
      <c r="C90" s="236" t="s">
        <v>240</v>
      </c>
      <c r="D90" s="236" t="s">
        <v>241</v>
      </c>
      <c r="E90" s="89"/>
      <c r="F90" s="92">
        <v>226618</v>
      </c>
      <c r="G90" s="275">
        <v>1248239</v>
      </c>
      <c r="H90" s="275">
        <f>+F90+G90</f>
        <v>1474857</v>
      </c>
      <c r="I90" s="92">
        <v>212618</v>
      </c>
      <c r="J90" s="275">
        <v>995895</v>
      </c>
      <c r="K90" s="275">
        <f t="shared" si="4"/>
        <v>1208513</v>
      </c>
    </row>
    <row r="91" spans="2:12" ht="15.75">
      <c r="B91" s="21"/>
      <c r="C91" s="254" t="s">
        <v>242</v>
      </c>
      <c r="D91" s="236" t="s">
        <v>243</v>
      </c>
      <c r="E91" s="89"/>
      <c r="F91" s="275">
        <v>0</v>
      </c>
      <c r="G91" s="275">
        <v>0</v>
      </c>
      <c r="H91" s="275">
        <f t="shared" ref="H91:H95" si="8">+F91+G91</f>
        <v>0</v>
      </c>
      <c r="I91" s="92">
        <v>0</v>
      </c>
      <c r="J91" s="275">
        <v>0</v>
      </c>
      <c r="K91" s="275">
        <f t="shared" si="4"/>
        <v>0</v>
      </c>
    </row>
    <row r="92" spans="2:12" ht="15.75">
      <c r="B92" s="21"/>
      <c r="C92" s="236" t="s">
        <v>244</v>
      </c>
      <c r="D92" s="236" t="s">
        <v>245</v>
      </c>
      <c r="E92" s="89"/>
      <c r="F92" s="275">
        <v>0</v>
      </c>
      <c r="G92" s="275">
        <v>0</v>
      </c>
      <c r="H92" s="275">
        <f t="shared" si="8"/>
        <v>0</v>
      </c>
      <c r="I92" s="92">
        <v>0</v>
      </c>
      <c r="J92" s="275">
        <v>0</v>
      </c>
      <c r="K92" s="275">
        <f t="shared" si="4"/>
        <v>0</v>
      </c>
    </row>
    <row r="93" spans="2:12" ht="15.75">
      <c r="B93" s="21"/>
      <c r="C93" s="75" t="s">
        <v>246</v>
      </c>
      <c r="D93" s="236" t="s">
        <v>247</v>
      </c>
      <c r="E93" s="89"/>
      <c r="F93" s="92">
        <v>1191778</v>
      </c>
      <c r="G93" s="275">
        <v>3884486</v>
      </c>
      <c r="H93" s="275">
        <f t="shared" si="8"/>
        <v>5076264</v>
      </c>
      <c r="I93" s="92">
        <v>1599713</v>
      </c>
      <c r="J93" s="275">
        <v>2927380</v>
      </c>
      <c r="K93" s="275">
        <f t="shared" si="4"/>
        <v>4527093</v>
      </c>
    </row>
    <row r="94" spans="2:12" ht="15.75">
      <c r="B94" s="21"/>
      <c r="C94" s="236" t="s">
        <v>248</v>
      </c>
      <c r="D94" s="236" t="s">
        <v>249</v>
      </c>
      <c r="E94" s="89"/>
      <c r="F94" s="92">
        <v>105398</v>
      </c>
      <c r="G94" s="275">
        <v>1161171</v>
      </c>
      <c r="H94" s="275">
        <f t="shared" si="8"/>
        <v>1266569</v>
      </c>
      <c r="I94" s="92">
        <v>79817</v>
      </c>
      <c r="J94" s="275">
        <v>733536</v>
      </c>
      <c r="K94" s="275">
        <f t="shared" si="4"/>
        <v>813353</v>
      </c>
    </row>
    <row r="95" spans="2:12" ht="15.75">
      <c r="B95" s="21"/>
      <c r="C95" s="236" t="s">
        <v>250</v>
      </c>
      <c r="D95" s="236" t="s">
        <v>251</v>
      </c>
      <c r="E95" s="89"/>
      <c r="F95" s="92">
        <v>584942</v>
      </c>
      <c r="G95" s="275">
        <v>282627</v>
      </c>
      <c r="H95" s="275">
        <f t="shared" si="8"/>
        <v>867569</v>
      </c>
      <c r="I95" s="92">
        <v>593180</v>
      </c>
      <c r="J95" s="275">
        <v>246986</v>
      </c>
      <c r="K95" s="275">
        <f t="shared" si="4"/>
        <v>840166</v>
      </c>
    </row>
    <row r="96" spans="2:12" ht="15.75">
      <c r="B96" s="21"/>
      <c r="C96" s="231" t="s">
        <v>22</v>
      </c>
      <c r="D96" s="231" t="s">
        <v>252</v>
      </c>
      <c r="E96" s="89"/>
      <c r="F96" s="91">
        <v>1600</v>
      </c>
      <c r="G96" s="276">
        <v>1101</v>
      </c>
      <c r="H96" s="275">
        <f>+F96+G96</f>
        <v>2701</v>
      </c>
      <c r="I96" s="91">
        <v>1600</v>
      </c>
      <c r="J96" s="276">
        <v>0</v>
      </c>
      <c r="K96" s="276">
        <f t="shared" si="4"/>
        <v>1600</v>
      </c>
    </row>
    <row r="97" spans="2:11" ht="15.75">
      <c r="B97" s="21"/>
      <c r="C97" s="5"/>
      <c r="D97" s="5"/>
      <c r="E97" s="9"/>
      <c r="F97" s="92"/>
      <c r="G97" s="93"/>
      <c r="H97" s="93"/>
      <c r="I97" s="92"/>
      <c r="J97" s="93"/>
      <c r="K97" s="93"/>
    </row>
    <row r="98" spans="2:11" ht="15.75">
      <c r="B98" s="26"/>
      <c r="C98" s="48"/>
      <c r="D98" s="78" t="s">
        <v>253</v>
      </c>
      <c r="E98" s="27"/>
      <c r="F98" s="95">
        <f>+F12+F78</f>
        <v>2264083</v>
      </c>
      <c r="G98" s="95">
        <f t="shared" ref="G98:H98" si="9">+G12+G78</f>
        <v>8038743</v>
      </c>
      <c r="H98" s="95">
        <f t="shared" si="9"/>
        <v>10302826</v>
      </c>
      <c r="I98" s="95">
        <f>I12+I78</f>
        <v>2589919</v>
      </c>
      <c r="J98" s="95">
        <f>J12+J78</f>
        <v>6248132</v>
      </c>
      <c r="K98" s="94">
        <f>I98+J98</f>
        <v>8838051</v>
      </c>
    </row>
    <row r="99" spans="2:11" ht="15.75" customHeight="1">
      <c r="B99" s="7"/>
      <c r="C99" s="90"/>
      <c r="D99" s="7"/>
      <c r="E99" s="7"/>
      <c r="F99" s="7"/>
      <c r="H99" s="7"/>
      <c r="I99" s="7"/>
      <c r="J99" s="7"/>
      <c r="K99" s="13"/>
    </row>
    <row r="100" spans="2:11" ht="15.75" customHeight="1">
      <c r="B100" s="7"/>
      <c r="C100" s="7"/>
      <c r="D100" s="7"/>
      <c r="E100" s="7"/>
      <c r="F100" s="7"/>
      <c r="H100" s="7"/>
      <c r="I100" s="7"/>
      <c r="J100" s="7"/>
      <c r="K100" s="7"/>
    </row>
    <row r="101" spans="2:11" ht="15.75" customHeight="1">
      <c r="B101" s="7"/>
      <c r="C101" s="7"/>
      <c r="D101" s="7"/>
      <c r="E101" s="7"/>
      <c r="F101" s="7"/>
      <c r="H101" s="7"/>
      <c r="I101" s="7"/>
      <c r="J101" s="7"/>
      <c r="K101" s="7"/>
    </row>
    <row r="102" spans="2:11" ht="15.75" customHeight="1">
      <c r="B102" s="7"/>
      <c r="C102" s="7"/>
      <c r="D102" s="7"/>
      <c r="E102" s="7"/>
      <c r="F102" s="7"/>
      <c r="H102" s="7"/>
      <c r="I102" s="7"/>
      <c r="J102" s="7"/>
      <c r="K102" s="7"/>
    </row>
    <row r="103" spans="2:11" ht="15.75" customHeight="1">
      <c r="B103" s="7"/>
      <c r="C103" s="7"/>
      <c r="D103" s="7"/>
      <c r="E103" s="7"/>
      <c r="F103" s="7"/>
      <c r="H103" s="7"/>
      <c r="I103" s="7"/>
      <c r="J103" s="7"/>
      <c r="K103" s="7"/>
    </row>
    <row r="104" spans="2:11" ht="15.75" customHeight="1">
      <c r="B104" s="7"/>
      <c r="C104" s="7"/>
      <c r="D104" s="7"/>
      <c r="E104" s="7"/>
      <c r="F104" s="7"/>
      <c r="H104" s="7"/>
      <c r="I104" s="7"/>
      <c r="J104" s="7"/>
      <c r="K104" s="7"/>
    </row>
    <row r="105" spans="2:11" ht="15.75" customHeight="1">
      <c r="B105" s="7"/>
      <c r="C105" s="7"/>
      <c r="D105" s="7"/>
      <c r="E105" s="7"/>
      <c r="F105" s="7"/>
      <c r="H105" s="7"/>
      <c r="I105" s="7"/>
      <c r="J105" s="7"/>
      <c r="K105" s="7"/>
    </row>
    <row r="106" spans="2:11" s="15" customFormat="1" ht="16.5" customHeight="1">
      <c r="B106" s="7"/>
      <c r="C106" s="7"/>
      <c r="E106" s="126"/>
      <c r="F106" s="7"/>
      <c r="G106" s="7"/>
      <c r="H106" s="7"/>
      <c r="I106" s="7"/>
      <c r="J106" s="7"/>
      <c r="K106" s="7"/>
    </row>
    <row r="107" spans="2:11" s="15" customFormat="1" ht="16.5" customHeight="1">
      <c r="B107" s="7"/>
      <c r="C107" s="7"/>
      <c r="E107" s="7"/>
      <c r="F107" s="196"/>
      <c r="G107" s="7"/>
      <c r="H107" s="7"/>
      <c r="I107" s="7"/>
      <c r="J107" s="7"/>
      <c r="K107" s="7"/>
    </row>
    <row r="108" spans="2:11" ht="15.75" customHeight="1">
      <c r="B108" s="7"/>
      <c r="C108" s="7"/>
      <c r="D108" s="7"/>
      <c r="E108" s="7"/>
      <c r="F108" s="7"/>
      <c r="H108" s="7"/>
      <c r="I108" s="7"/>
      <c r="J108" s="7"/>
      <c r="K108" s="7"/>
    </row>
    <row r="109" spans="2:11" ht="15.75" customHeight="1"/>
    <row r="110" spans="2:11" ht="15.75" customHeight="1"/>
    <row r="111" spans="2:11" ht="15.75" customHeight="1"/>
    <row r="112" spans="2:11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</sheetData>
  <customSheetViews>
    <customSheetView guid="{D0449BC9-D391-4EBD-9E45-B95B8E82E03F}" scale="75" showPageBreaks="1" showGridLines="0" fitToPage="1" showRuler="0">
      <selection activeCell="K34" sqref="K34"/>
      <pageMargins left="0.74803149606299213" right="0.74803149606299213" top="0.98425196850393704" bottom="0.98425196850393704" header="0.51181102362204722" footer="0.51181102362204722"/>
      <printOptions horizontalCentered="1" verticalCentered="1"/>
      <pageSetup paperSize="9" scale="48" orientation="portrait" r:id="rId1"/>
      <headerFooter alignWithMargins="0">
        <oddHeader>&amp;R&amp;"Times New Roman,Normal"&amp;12EK1-B</oddHeader>
      </headerFooter>
    </customSheetView>
    <customSheetView guid="{9396E133-4C05-4640-A115-67E7C74F584E}" scale="75" showGridLines="0" fitToPage="1" showRuler="0" topLeftCell="A41">
      <selection activeCell="C62" sqref="C62"/>
      <pageMargins left="0.74803149606299213" right="0.74803149606299213" top="0.98425196850393704" bottom="0.98425196850393704" header="0.51181102362204722" footer="0.51181102362204722"/>
      <printOptions horizontalCentered="1" verticalCentered="1"/>
      <pageSetup paperSize="9" scale="50" orientation="portrait" verticalDpi="0" r:id="rId2"/>
      <headerFooter alignWithMargins="0">
        <oddHeader>&amp;R&amp;"Times New Roman,Normal"&amp;12EK1-B</oddHeader>
      </headerFooter>
    </customSheetView>
    <customSheetView guid="{F0AB3048-32E9-4BAF-9A5C-028907AD0E21}" scale="75" showPageBreaks="1" showGridLines="0" fitToPage="1" showRuler="0" topLeftCell="A17">
      <selection activeCell="A17" sqref="A1:IV65536"/>
      <pageMargins left="0.74803149606299213" right="0.74803149606299213" top="0.98425196850393704" bottom="0.98425196850393704" header="0.51181102362204722" footer="0.51181102362204722"/>
      <printOptions horizontalCentered="1" verticalCentered="1"/>
      <pageSetup paperSize="9" scale="48" orientation="portrait" r:id="rId3"/>
      <headerFooter alignWithMargins="0">
        <oddHeader>&amp;R&amp;"Times New Roman,Normal"&amp;12EK1-B</oddHeader>
      </headerFooter>
    </customSheetView>
  </customSheetViews>
  <mergeCells count="6">
    <mergeCell ref="F5:K5"/>
    <mergeCell ref="F7:H7"/>
    <mergeCell ref="I7:K7"/>
    <mergeCell ref="C3:K3"/>
    <mergeCell ref="F6:H6"/>
    <mergeCell ref="I6:K6"/>
  </mergeCells>
  <phoneticPr fontId="3" type="noConversion"/>
  <printOptions horizontalCentered="1" verticalCentered="1"/>
  <pageMargins left="0.59055118110236227" right="0.35433070866141736" top="0.39370078740157483" bottom="0.39370078740157483" header="0.6692913385826772" footer="0.51181102362204722"/>
  <pageSetup paperSize="9" scale="46" orientation="portrait" blackAndWhite="1" r:id="rId4"/>
  <headerFooter alignWithMargins="0">
    <oddFooter>&amp;C&amp;"Times New Roman,Normal"&amp;12İlişikteki açıklama ve dipnotlar bu konsolide olmayan finansal tabloların tamamlayıcı parçalarıdır.
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587"/>
  <sheetViews>
    <sheetView showGridLines="0" tabSelected="1" zoomScale="60" zoomScaleNormal="60" workbookViewId="0">
      <pane xSplit="5" ySplit="11" topLeftCell="F49" activePane="bottomRight" state="frozen"/>
      <selection activeCell="D24" sqref="D24"/>
      <selection pane="topRight" activeCell="D24" sqref="D24"/>
      <selection pane="bottomLeft" activeCell="D24" sqref="D24"/>
      <selection pane="bottomRight" activeCell="H60" sqref="H60"/>
    </sheetView>
  </sheetViews>
  <sheetFormatPr defaultRowHeight="12.75"/>
  <cols>
    <col min="1" max="1" width="3.85546875" style="1" customWidth="1"/>
    <col min="2" max="2" width="2.7109375" style="15" customWidth="1"/>
    <col min="3" max="3" width="9" style="15" customWidth="1"/>
    <col min="4" max="4" width="98.85546875" style="15" customWidth="1"/>
    <col min="5" max="5" width="8.42578125" style="15" customWidth="1"/>
    <col min="6" max="6" width="29.7109375" style="15" customWidth="1"/>
    <col min="7" max="7" width="29.7109375" style="238" customWidth="1"/>
    <col min="8" max="9" width="26.140625" style="1" bestFit="1" customWidth="1"/>
    <col min="10" max="16384" width="9.140625" style="1"/>
  </cols>
  <sheetData>
    <row r="2" spans="1:9" ht="15.75">
      <c r="A2" s="318"/>
      <c r="B2" s="246"/>
      <c r="C2" s="247"/>
      <c r="D2" s="247"/>
      <c r="E2" s="247"/>
      <c r="F2" s="247"/>
      <c r="G2" s="290"/>
      <c r="H2" s="247"/>
      <c r="I2" s="257"/>
    </row>
    <row r="3" spans="1:9" ht="18.75">
      <c r="A3" s="318"/>
      <c r="B3" s="245"/>
      <c r="C3" s="410" t="s">
        <v>586</v>
      </c>
      <c r="D3" s="410"/>
      <c r="E3" s="410"/>
      <c r="F3" s="410"/>
      <c r="G3" s="410"/>
      <c r="H3" s="410"/>
      <c r="I3" s="411"/>
    </row>
    <row r="4" spans="1:9" ht="15.75">
      <c r="A4" s="318"/>
      <c r="B4" s="245"/>
      <c r="C4" s="236"/>
      <c r="D4" s="236"/>
      <c r="E4" s="236"/>
      <c r="F4" s="236"/>
      <c r="G4" s="236"/>
      <c r="H4" s="236"/>
      <c r="I4" s="258"/>
    </row>
    <row r="5" spans="1:9" ht="15.75">
      <c r="A5" s="318"/>
      <c r="B5" s="245"/>
      <c r="C5" s="236"/>
      <c r="D5" s="236"/>
      <c r="E5" s="236"/>
      <c r="F5" s="232"/>
      <c r="G5" s="236"/>
      <c r="H5" s="289"/>
      <c r="I5" s="258"/>
    </row>
    <row r="6" spans="1:9" s="15" customFormat="1" ht="15.75">
      <c r="A6" s="318"/>
      <c r="B6" s="259"/>
      <c r="C6" s="260"/>
      <c r="D6" s="260"/>
      <c r="E6" s="260"/>
      <c r="F6" s="414" t="s">
        <v>480</v>
      </c>
      <c r="G6" s="415"/>
      <c r="H6" s="412" t="s">
        <v>480</v>
      </c>
      <c r="I6" s="413"/>
    </row>
    <row r="7" spans="1:9" ht="47.25">
      <c r="A7" s="318"/>
      <c r="B7" s="259"/>
      <c r="C7" s="383"/>
      <c r="D7" s="384"/>
      <c r="E7" s="260"/>
      <c r="F7" s="281" t="s">
        <v>595</v>
      </c>
      <c r="G7" s="281" t="s">
        <v>595</v>
      </c>
      <c r="H7" s="382" t="s">
        <v>595</v>
      </c>
      <c r="I7" s="284" t="s">
        <v>595</v>
      </c>
    </row>
    <row r="8" spans="1:9" ht="15.75">
      <c r="A8" s="318"/>
      <c r="B8" s="248"/>
      <c r="C8" s="251"/>
      <c r="D8" s="261" t="s">
        <v>101</v>
      </c>
      <c r="E8" s="249" t="s">
        <v>84</v>
      </c>
      <c r="F8" s="279" t="s">
        <v>0</v>
      </c>
      <c r="G8" s="279" t="s">
        <v>1</v>
      </c>
      <c r="H8" s="372" t="s">
        <v>0</v>
      </c>
      <c r="I8" s="278" t="s">
        <v>1</v>
      </c>
    </row>
    <row r="9" spans="1:9" ht="15.75">
      <c r="A9" s="318"/>
      <c r="B9" s="245"/>
      <c r="C9" s="236"/>
      <c r="D9" s="255"/>
      <c r="E9" s="238"/>
      <c r="F9" s="272" t="s">
        <v>600</v>
      </c>
      <c r="G9" s="374" t="s">
        <v>598</v>
      </c>
      <c r="H9" s="373" t="s">
        <v>601</v>
      </c>
      <c r="I9" s="285" t="s">
        <v>599</v>
      </c>
    </row>
    <row r="10" spans="1:9" ht="15.75">
      <c r="A10" s="318"/>
      <c r="B10" s="262"/>
      <c r="C10" s="241"/>
      <c r="D10" s="263"/>
      <c r="E10" s="242"/>
      <c r="F10" s="243"/>
      <c r="G10" s="73"/>
      <c r="H10" s="73"/>
      <c r="I10" s="256"/>
    </row>
    <row r="11" spans="1:9" ht="15.75">
      <c r="A11" s="252"/>
      <c r="B11" s="264"/>
      <c r="C11" s="231" t="s">
        <v>15</v>
      </c>
      <c r="D11" s="237" t="s">
        <v>82</v>
      </c>
      <c r="E11" s="273" t="s">
        <v>83</v>
      </c>
      <c r="F11" s="276">
        <f>+F12+F14+F16+F15</f>
        <v>48396</v>
      </c>
      <c r="G11" s="276">
        <f t="shared" ref="G11" si="0">+G12+G14+G16+G15</f>
        <v>36690</v>
      </c>
      <c r="H11" s="91">
        <v>24669</v>
      </c>
      <c r="I11" s="367">
        <v>17282</v>
      </c>
    </row>
    <row r="12" spans="1:9" ht="15.75">
      <c r="A12" s="287"/>
      <c r="B12" s="240"/>
      <c r="C12" s="234" t="s">
        <v>39</v>
      </c>
      <c r="D12" s="239" t="s">
        <v>13</v>
      </c>
      <c r="E12" s="296"/>
      <c r="F12" s="275">
        <f>35940+139</f>
        <v>36079</v>
      </c>
      <c r="G12" s="375">
        <f>23712+230</f>
        <v>23942</v>
      </c>
      <c r="H12" s="92">
        <v>17961</v>
      </c>
      <c r="I12" s="368">
        <v>11230</v>
      </c>
    </row>
    <row r="13" spans="1:9" ht="15.75">
      <c r="B13" s="240"/>
      <c r="C13" s="234" t="s">
        <v>38</v>
      </c>
      <c r="D13" s="239" t="s">
        <v>122</v>
      </c>
      <c r="E13" s="296"/>
      <c r="F13" s="275">
        <v>0</v>
      </c>
      <c r="G13" s="375">
        <v>0</v>
      </c>
      <c r="H13" s="92">
        <v>0</v>
      </c>
      <c r="I13" s="368">
        <v>0</v>
      </c>
    </row>
    <row r="14" spans="1:9" ht="15.75">
      <c r="B14" s="240"/>
      <c r="C14" s="234" t="s">
        <v>40</v>
      </c>
      <c r="D14" s="239" t="s">
        <v>390</v>
      </c>
      <c r="E14" s="296"/>
      <c r="F14" s="275">
        <v>3818</v>
      </c>
      <c r="G14" s="375">
        <v>68</v>
      </c>
      <c r="H14" s="92">
        <v>2217</v>
      </c>
      <c r="I14" s="368">
        <v>43</v>
      </c>
    </row>
    <row r="15" spans="1:9" ht="15.75">
      <c r="B15" s="240"/>
      <c r="C15" s="234" t="s">
        <v>41</v>
      </c>
      <c r="D15" s="239" t="s">
        <v>389</v>
      </c>
      <c r="E15" s="296"/>
      <c r="F15" s="275">
        <v>0</v>
      </c>
      <c r="G15" s="375">
        <v>3482</v>
      </c>
      <c r="H15" s="92">
        <v>0</v>
      </c>
      <c r="I15" s="368">
        <v>1695</v>
      </c>
    </row>
    <row r="16" spans="1:9" ht="15.75">
      <c r="B16" s="240"/>
      <c r="C16" s="234" t="s">
        <v>60</v>
      </c>
      <c r="D16" s="239" t="s">
        <v>121</v>
      </c>
      <c r="E16" s="296"/>
      <c r="F16" s="275">
        <f>+F17+F19+F20</f>
        <v>8499</v>
      </c>
      <c r="G16" s="275">
        <f t="shared" ref="G16" si="1">+G17+G19+G20</f>
        <v>9198</v>
      </c>
      <c r="H16" s="92">
        <v>4491</v>
      </c>
      <c r="I16" s="368">
        <v>4314</v>
      </c>
    </row>
    <row r="17" spans="1:9" ht="15.75">
      <c r="B17" s="240"/>
      <c r="C17" s="234" t="s">
        <v>391</v>
      </c>
      <c r="D17" s="239" t="s">
        <v>404</v>
      </c>
      <c r="E17" s="296"/>
      <c r="F17" s="275">
        <v>1668</v>
      </c>
      <c r="G17" s="375">
        <v>3968</v>
      </c>
      <c r="H17" s="92">
        <v>1072</v>
      </c>
      <c r="I17" s="368">
        <v>1560</v>
      </c>
    </row>
    <row r="18" spans="1:9" ht="15.75">
      <c r="B18" s="240"/>
      <c r="C18" s="234" t="s">
        <v>392</v>
      </c>
      <c r="D18" s="239" t="s">
        <v>451</v>
      </c>
      <c r="E18" s="296"/>
      <c r="F18" s="275">
        <v>0</v>
      </c>
      <c r="G18" s="375">
        <v>0</v>
      </c>
      <c r="H18" s="92">
        <v>0</v>
      </c>
      <c r="I18" s="368">
        <v>0</v>
      </c>
    </row>
    <row r="19" spans="1:9" ht="15.75">
      <c r="B19" s="240"/>
      <c r="C19" s="234" t="s">
        <v>393</v>
      </c>
      <c r="D19" s="239" t="s">
        <v>403</v>
      </c>
      <c r="E19" s="296"/>
      <c r="F19" s="275">
        <v>4550</v>
      </c>
      <c r="G19" s="375">
        <v>1157</v>
      </c>
      <c r="H19" s="92">
        <v>2300</v>
      </c>
      <c r="I19" s="368">
        <v>861</v>
      </c>
    </row>
    <row r="20" spans="1:9" ht="15.75">
      <c r="B20" s="240"/>
      <c r="C20" s="234" t="s">
        <v>394</v>
      </c>
      <c r="D20" s="239" t="s">
        <v>402</v>
      </c>
      <c r="E20" s="296"/>
      <c r="F20" s="275">
        <v>2281</v>
      </c>
      <c r="G20" s="375">
        <v>4073</v>
      </c>
      <c r="H20" s="92">
        <v>1119</v>
      </c>
      <c r="I20" s="368">
        <v>1893</v>
      </c>
    </row>
    <row r="21" spans="1:9" ht="15.75">
      <c r="B21" s="240"/>
      <c r="C21" s="234" t="s">
        <v>395</v>
      </c>
      <c r="D21" s="239" t="s">
        <v>301</v>
      </c>
      <c r="E21" s="296"/>
      <c r="F21" s="275">
        <v>0</v>
      </c>
      <c r="G21" s="375">
        <v>0</v>
      </c>
      <c r="H21" s="92">
        <v>0</v>
      </c>
      <c r="I21" s="368">
        <v>0</v>
      </c>
    </row>
    <row r="22" spans="1:9" ht="15.75">
      <c r="B22" s="240"/>
      <c r="C22" s="234" t="s">
        <v>396</v>
      </c>
      <c r="D22" s="265" t="s">
        <v>78</v>
      </c>
      <c r="E22" s="297"/>
      <c r="F22" s="275">
        <v>0</v>
      </c>
      <c r="G22" s="376">
        <v>0</v>
      </c>
      <c r="H22" s="92">
        <v>0</v>
      </c>
      <c r="I22" s="368">
        <v>0</v>
      </c>
    </row>
    <row r="23" spans="1:9" s="295" customFormat="1" ht="15.75">
      <c r="A23" s="252"/>
      <c r="B23" s="264"/>
      <c r="C23" s="235" t="s">
        <v>20</v>
      </c>
      <c r="D23" s="266" t="s">
        <v>80</v>
      </c>
      <c r="E23" s="273" t="s">
        <v>85</v>
      </c>
      <c r="F23" s="276">
        <f>+F25+F28</f>
        <v>11474</v>
      </c>
      <c r="G23" s="276">
        <f t="shared" ref="G23" si="2">+G25+G28</f>
        <v>8052</v>
      </c>
      <c r="H23" s="91">
        <v>6543</v>
      </c>
      <c r="I23" s="367">
        <v>3788</v>
      </c>
    </row>
    <row r="24" spans="1:9" ht="15.75">
      <c r="A24" s="318"/>
      <c r="B24" s="240"/>
      <c r="C24" s="234" t="s">
        <v>42</v>
      </c>
      <c r="D24" s="239" t="s">
        <v>14</v>
      </c>
      <c r="E24" s="250"/>
      <c r="F24" s="275">
        <v>0</v>
      </c>
      <c r="G24" s="375">
        <v>0</v>
      </c>
      <c r="H24" s="91">
        <v>0</v>
      </c>
      <c r="I24" s="367">
        <v>0</v>
      </c>
    </row>
    <row r="25" spans="1:9" ht="15.75">
      <c r="B25" s="240"/>
      <c r="C25" s="234" t="s">
        <v>43</v>
      </c>
      <c r="D25" s="265" t="s">
        <v>398</v>
      </c>
      <c r="E25" s="297"/>
      <c r="F25" s="275">
        <f>8479+39</f>
        <v>8518</v>
      </c>
      <c r="G25" s="376">
        <f>4994</f>
        <v>4994</v>
      </c>
      <c r="H25" s="92">
        <v>4853</v>
      </c>
      <c r="I25" s="368">
        <v>2300</v>
      </c>
    </row>
    <row r="26" spans="1:9" ht="15.75">
      <c r="B26" s="240"/>
      <c r="C26" s="234" t="s">
        <v>44</v>
      </c>
      <c r="D26" s="267" t="s">
        <v>397</v>
      </c>
      <c r="E26" s="297"/>
      <c r="F26" s="275">
        <v>0</v>
      </c>
      <c r="G26" s="376">
        <v>0</v>
      </c>
      <c r="H26" s="92">
        <v>0</v>
      </c>
      <c r="I26" s="368">
        <v>0</v>
      </c>
    </row>
    <row r="27" spans="1:9" ht="15.75">
      <c r="B27" s="240"/>
      <c r="C27" s="234" t="s">
        <v>72</v>
      </c>
      <c r="D27" s="239" t="s">
        <v>141</v>
      </c>
      <c r="E27" s="296"/>
      <c r="F27" s="275">
        <v>0</v>
      </c>
      <c r="G27" s="375">
        <v>0</v>
      </c>
      <c r="H27" s="92">
        <v>0</v>
      </c>
      <c r="I27" s="368">
        <v>0</v>
      </c>
    </row>
    <row r="28" spans="1:9" ht="15.75">
      <c r="A28" s="287"/>
      <c r="B28" s="240"/>
      <c r="C28" s="234" t="s">
        <v>73</v>
      </c>
      <c r="D28" s="265" t="s">
        <v>79</v>
      </c>
      <c r="E28" s="297"/>
      <c r="F28" s="275">
        <v>2956</v>
      </c>
      <c r="G28" s="376">
        <v>3058</v>
      </c>
      <c r="H28" s="92">
        <v>1690</v>
      </c>
      <c r="I28" s="368">
        <v>1488</v>
      </c>
    </row>
    <row r="29" spans="1:9" s="295" customFormat="1" ht="15.75">
      <c r="A29" s="252"/>
      <c r="B29" s="264"/>
      <c r="C29" s="231" t="s">
        <v>19</v>
      </c>
      <c r="D29" s="244" t="s">
        <v>464</v>
      </c>
      <c r="E29" s="273" t="s">
        <v>95</v>
      </c>
      <c r="F29" s="276">
        <f>+F11-F23</f>
        <v>36922</v>
      </c>
      <c r="G29" s="276">
        <f t="shared" ref="G29:I29" si="3">+G11-G23</f>
        <v>28638</v>
      </c>
      <c r="H29" s="91">
        <f t="shared" si="3"/>
        <v>18126</v>
      </c>
      <c r="I29" s="367">
        <f t="shared" si="3"/>
        <v>13494</v>
      </c>
    </row>
    <row r="30" spans="1:9" s="295" customFormat="1" ht="15.75">
      <c r="A30" s="252"/>
      <c r="B30" s="264"/>
      <c r="C30" s="231" t="s">
        <v>18</v>
      </c>
      <c r="D30" s="244" t="s">
        <v>466</v>
      </c>
      <c r="E30" s="250"/>
      <c r="F30" s="276">
        <f>+F31-F34</f>
        <v>2204</v>
      </c>
      <c r="G30" s="276">
        <f t="shared" ref="G30" si="4">+G31-G34</f>
        <v>1169</v>
      </c>
      <c r="H30" s="91">
        <v>1318</v>
      </c>
      <c r="I30" s="367">
        <v>441</v>
      </c>
    </row>
    <row r="31" spans="1:9" ht="15.75">
      <c r="B31" s="240"/>
      <c r="C31" s="234" t="s">
        <v>61</v>
      </c>
      <c r="D31" s="239" t="s">
        <v>36</v>
      </c>
      <c r="E31" s="296"/>
      <c r="F31" s="275">
        <f>+F32+F33</f>
        <v>2335</v>
      </c>
      <c r="G31" s="275">
        <f t="shared" ref="G31" si="5">+G32+G33</f>
        <v>1259</v>
      </c>
      <c r="H31" s="92">
        <v>1343</v>
      </c>
      <c r="I31" s="368">
        <v>454</v>
      </c>
    </row>
    <row r="32" spans="1:9" ht="15.75">
      <c r="B32" s="240"/>
      <c r="C32" s="234" t="s">
        <v>74</v>
      </c>
      <c r="D32" s="239" t="s">
        <v>81</v>
      </c>
      <c r="E32" s="296"/>
      <c r="F32" s="275">
        <v>466</v>
      </c>
      <c r="G32" s="375">
        <v>75</v>
      </c>
      <c r="H32" s="92">
        <v>361</v>
      </c>
      <c r="I32" s="368">
        <v>73</v>
      </c>
    </row>
    <row r="33" spans="2:9" ht="15.75">
      <c r="B33" s="240"/>
      <c r="C33" s="234" t="s">
        <v>75</v>
      </c>
      <c r="D33" s="239" t="s">
        <v>2</v>
      </c>
      <c r="E33" s="296"/>
      <c r="F33" s="275">
        <f>2008-139</f>
        <v>1869</v>
      </c>
      <c r="G33" s="375">
        <f>1414-230</f>
        <v>1184</v>
      </c>
      <c r="H33" s="92">
        <v>982</v>
      </c>
      <c r="I33" s="368">
        <v>381</v>
      </c>
    </row>
    <row r="34" spans="2:9" ht="15.75">
      <c r="B34" s="240"/>
      <c r="C34" s="234" t="s">
        <v>62</v>
      </c>
      <c r="D34" s="239" t="s">
        <v>37</v>
      </c>
      <c r="E34" s="297" t="s">
        <v>95</v>
      </c>
      <c r="F34" s="275">
        <f>+F36</f>
        <v>131</v>
      </c>
      <c r="G34" s="275">
        <f t="shared" ref="G34" si="6">+G36</f>
        <v>90</v>
      </c>
      <c r="H34" s="92">
        <v>25</v>
      </c>
      <c r="I34" s="368">
        <v>13</v>
      </c>
    </row>
    <row r="35" spans="2:9" ht="15.75">
      <c r="B35" s="240"/>
      <c r="C35" s="234" t="s">
        <v>63</v>
      </c>
      <c r="D35" s="267" t="s">
        <v>452</v>
      </c>
      <c r="E35" s="296"/>
      <c r="F35" s="275">
        <v>0</v>
      </c>
      <c r="G35" s="375">
        <v>0</v>
      </c>
      <c r="H35" s="92">
        <v>0</v>
      </c>
      <c r="I35" s="368">
        <v>0</v>
      </c>
    </row>
    <row r="36" spans="2:9" ht="15.75">
      <c r="B36" s="240"/>
      <c r="C36" s="234" t="s">
        <v>64</v>
      </c>
      <c r="D36" s="239" t="s">
        <v>2</v>
      </c>
      <c r="E36" s="296"/>
      <c r="F36" s="275">
        <f>170-39</f>
        <v>131</v>
      </c>
      <c r="G36" s="375">
        <f>90</f>
        <v>90</v>
      </c>
      <c r="H36" s="92">
        <v>25</v>
      </c>
      <c r="I36" s="368">
        <v>13</v>
      </c>
    </row>
    <row r="37" spans="2:9" s="295" customFormat="1" ht="15.75">
      <c r="B37" s="264"/>
      <c r="C37" s="231" t="s">
        <v>17</v>
      </c>
      <c r="D37" s="244" t="s">
        <v>34</v>
      </c>
      <c r="E37" s="273" t="s">
        <v>86</v>
      </c>
      <c r="F37" s="276">
        <v>172</v>
      </c>
      <c r="G37" s="377">
        <v>3220</v>
      </c>
      <c r="H37" s="91">
        <v>172</v>
      </c>
      <c r="I37" s="367">
        <v>3220</v>
      </c>
    </row>
    <row r="38" spans="2:9" s="295" customFormat="1" ht="15.75">
      <c r="B38" s="264"/>
      <c r="C38" s="231" t="s">
        <v>22</v>
      </c>
      <c r="D38" s="244" t="s">
        <v>376</v>
      </c>
      <c r="E38" s="273" t="s">
        <v>87</v>
      </c>
      <c r="F38" s="276">
        <f>+F39+F40+F41</f>
        <v>529</v>
      </c>
      <c r="G38" s="276">
        <f t="shared" ref="G38" si="7">+G39+G40+G41</f>
        <v>1633</v>
      </c>
      <c r="H38" s="91">
        <v>-213</v>
      </c>
      <c r="I38" s="367">
        <v>1175</v>
      </c>
    </row>
    <row r="39" spans="2:9" ht="15.75">
      <c r="B39" s="240"/>
      <c r="C39" s="234" t="s">
        <v>76</v>
      </c>
      <c r="D39" s="239" t="s">
        <v>377</v>
      </c>
      <c r="E39" s="296"/>
      <c r="F39" s="275">
        <v>81</v>
      </c>
      <c r="G39" s="375">
        <v>155</v>
      </c>
      <c r="H39" s="92">
        <v>43</v>
      </c>
      <c r="I39" s="368">
        <v>129</v>
      </c>
    </row>
    <row r="40" spans="2:9" ht="15.75">
      <c r="B40" s="240"/>
      <c r="C40" s="234" t="s">
        <v>77</v>
      </c>
      <c r="D40" s="280" t="s">
        <v>478</v>
      </c>
      <c r="E40" s="296"/>
      <c r="F40" s="275">
        <v>-253</v>
      </c>
      <c r="G40" s="375">
        <v>14</v>
      </c>
      <c r="H40" s="92">
        <v>-376</v>
      </c>
      <c r="I40" s="368">
        <v>14</v>
      </c>
    </row>
    <row r="41" spans="2:9" ht="15.75">
      <c r="B41" s="240"/>
      <c r="C41" s="234" t="s">
        <v>124</v>
      </c>
      <c r="D41" s="239" t="s">
        <v>378</v>
      </c>
      <c r="E41" s="296"/>
      <c r="F41" s="275">
        <v>701</v>
      </c>
      <c r="G41" s="375">
        <v>1464</v>
      </c>
      <c r="H41" s="92">
        <v>120</v>
      </c>
      <c r="I41" s="368">
        <v>1032</v>
      </c>
    </row>
    <row r="42" spans="2:9" s="295" customFormat="1" ht="15.75">
      <c r="B42" s="264"/>
      <c r="C42" s="231" t="s">
        <v>21</v>
      </c>
      <c r="D42" s="244" t="s">
        <v>35</v>
      </c>
      <c r="E42" s="273" t="s">
        <v>88</v>
      </c>
      <c r="F42" s="276">
        <v>8048</v>
      </c>
      <c r="G42" s="377">
        <v>11233</v>
      </c>
      <c r="H42" s="91">
        <v>2477</v>
      </c>
      <c r="I42" s="367">
        <v>3429</v>
      </c>
    </row>
    <row r="43" spans="2:9" s="295" customFormat="1" ht="15.75">
      <c r="B43" s="264"/>
      <c r="C43" s="231" t="s">
        <v>23</v>
      </c>
      <c r="D43" s="244" t="s">
        <v>465</v>
      </c>
      <c r="E43" s="250"/>
      <c r="F43" s="276">
        <f>+F29+F30+F37+F38+F42</f>
        <v>47875</v>
      </c>
      <c r="G43" s="276">
        <f t="shared" ref="G43" si="8">+G29+G30+G37+G38+G42</f>
        <v>45893</v>
      </c>
      <c r="H43" s="91">
        <v>21880</v>
      </c>
      <c r="I43" s="367">
        <v>21759</v>
      </c>
    </row>
    <row r="44" spans="2:9" s="295" customFormat="1" ht="15.75">
      <c r="B44" s="264"/>
      <c r="C44" s="231" t="s">
        <v>24</v>
      </c>
      <c r="D44" s="244" t="s">
        <v>379</v>
      </c>
      <c r="E44" s="273" t="s">
        <v>89</v>
      </c>
      <c r="F44" s="276">
        <v>10129</v>
      </c>
      <c r="G44" s="377">
        <v>3468</v>
      </c>
      <c r="H44" s="91">
        <v>2217</v>
      </c>
      <c r="I44" s="367">
        <v>993</v>
      </c>
    </row>
    <row r="45" spans="2:9" s="295" customFormat="1" ht="15.75">
      <c r="B45" s="264"/>
      <c r="C45" s="231" t="s">
        <v>25</v>
      </c>
      <c r="D45" s="244" t="s">
        <v>319</v>
      </c>
      <c r="E45" s="273" t="s">
        <v>90</v>
      </c>
      <c r="F45" s="276">
        <v>29848</v>
      </c>
      <c r="G45" s="377">
        <v>29602</v>
      </c>
      <c r="H45" s="91">
        <v>14403</v>
      </c>
      <c r="I45" s="367">
        <v>14794</v>
      </c>
    </row>
    <row r="46" spans="2:9" s="295" customFormat="1" ht="15.75">
      <c r="B46" s="264"/>
      <c r="C46" s="231" t="s">
        <v>26</v>
      </c>
      <c r="D46" s="244" t="s">
        <v>256</v>
      </c>
      <c r="E46" s="250"/>
      <c r="F46" s="276">
        <f>+F43-F44-F45</f>
        <v>7898</v>
      </c>
      <c r="G46" s="276">
        <f t="shared" ref="G46" si="9">+G43-G44-G45</f>
        <v>12823</v>
      </c>
      <c r="H46" s="91">
        <v>5260</v>
      </c>
      <c r="I46" s="367">
        <v>5972</v>
      </c>
    </row>
    <row r="47" spans="2:9" s="295" customFormat="1" ht="15.75">
      <c r="B47" s="264"/>
      <c r="C47" s="231" t="s">
        <v>27</v>
      </c>
      <c r="D47" s="237" t="s">
        <v>470</v>
      </c>
      <c r="E47" s="369"/>
      <c r="F47" s="276">
        <v>0</v>
      </c>
      <c r="G47" s="377">
        <v>0</v>
      </c>
      <c r="H47" s="91">
        <v>0</v>
      </c>
      <c r="I47" s="367">
        <v>0</v>
      </c>
    </row>
    <row r="48" spans="2:9" s="295" customFormat="1" ht="15.75">
      <c r="B48" s="264"/>
      <c r="C48" s="231" t="s">
        <v>28</v>
      </c>
      <c r="D48" s="381" t="s">
        <v>302</v>
      </c>
      <c r="E48" s="273"/>
      <c r="F48" s="276">
        <v>0</v>
      </c>
      <c r="G48" s="377">
        <v>0</v>
      </c>
      <c r="H48" s="91">
        <v>0</v>
      </c>
      <c r="I48" s="367">
        <v>0</v>
      </c>
    </row>
    <row r="49" spans="2:9" s="295" customFormat="1" ht="15.75">
      <c r="B49" s="264"/>
      <c r="C49" s="231" t="s">
        <v>29</v>
      </c>
      <c r="D49" s="244" t="s">
        <v>142</v>
      </c>
      <c r="E49" s="273"/>
      <c r="F49" s="276">
        <v>0</v>
      </c>
      <c r="G49" s="377">
        <v>0</v>
      </c>
      <c r="H49" s="91">
        <v>0</v>
      </c>
      <c r="I49" s="367">
        <v>0</v>
      </c>
    </row>
    <row r="50" spans="2:9" s="295" customFormat="1" ht="15.75">
      <c r="B50" s="264"/>
      <c r="C50" s="231" t="s">
        <v>30</v>
      </c>
      <c r="D50" s="244" t="s">
        <v>423</v>
      </c>
      <c r="E50" s="273" t="s">
        <v>91</v>
      </c>
      <c r="F50" s="276">
        <f>+F46</f>
        <v>7898</v>
      </c>
      <c r="G50" s="276">
        <f t="shared" ref="G50" si="10">+G46</f>
        <v>12823</v>
      </c>
      <c r="H50" s="91">
        <v>5260</v>
      </c>
      <c r="I50" s="367">
        <v>5972</v>
      </c>
    </row>
    <row r="51" spans="2:9" s="295" customFormat="1" ht="15.75">
      <c r="B51" s="264"/>
      <c r="C51" s="253" t="s">
        <v>31</v>
      </c>
      <c r="D51" s="244" t="s">
        <v>415</v>
      </c>
      <c r="E51" s="273" t="s">
        <v>92</v>
      </c>
      <c r="F51" s="276">
        <f>+F52+F53</f>
        <v>-3144</v>
      </c>
      <c r="G51" s="276">
        <f t="shared" ref="G51" si="11">+G52+G53</f>
        <v>-3646</v>
      </c>
      <c r="H51" s="91">
        <v>-1384</v>
      </c>
      <c r="I51" s="367">
        <v>98</v>
      </c>
    </row>
    <row r="52" spans="2:9" ht="15.75">
      <c r="B52" s="240"/>
      <c r="C52" s="254" t="s">
        <v>309</v>
      </c>
      <c r="D52" s="267" t="s">
        <v>143</v>
      </c>
      <c r="E52" s="297"/>
      <c r="F52" s="275">
        <v>-2868</v>
      </c>
      <c r="G52" s="375">
        <v>-1339</v>
      </c>
      <c r="H52" s="92">
        <v>-1200</v>
      </c>
      <c r="I52" s="368">
        <v>-124</v>
      </c>
    </row>
    <row r="53" spans="2:9" ht="15.75">
      <c r="B53" s="240"/>
      <c r="C53" s="254" t="s">
        <v>310</v>
      </c>
      <c r="D53" s="267" t="s">
        <v>467</v>
      </c>
      <c r="E53" s="297"/>
      <c r="F53" s="275">
        <v>-276</v>
      </c>
      <c r="G53" s="375">
        <v>-2307</v>
      </c>
      <c r="H53" s="92">
        <v>-184</v>
      </c>
      <c r="I53" s="368">
        <v>222</v>
      </c>
    </row>
    <row r="54" spans="2:9" s="295" customFormat="1" ht="15.75">
      <c r="B54" s="264"/>
      <c r="C54" s="231" t="s">
        <v>32</v>
      </c>
      <c r="D54" s="244" t="s">
        <v>424</v>
      </c>
      <c r="E54" s="273" t="s">
        <v>93</v>
      </c>
      <c r="F54" s="276">
        <f>+F50+F51</f>
        <v>4754</v>
      </c>
      <c r="G54" s="276">
        <f t="shared" ref="G54" si="12">+G50+G51</f>
        <v>9177</v>
      </c>
      <c r="H54" s="91">
        <v>3876</v>
      </c>
      <c r="I54" s="367">
        <v>6070</v>
      </c>
    </row>
    <row r="55" spans="2:9" ht="15.75">
      <c r="B55" s="264"/>
      <c r="C55" s="231" t="s">
        <v>33</v>
      </c>
      <c r="D55" s="244" t="s">
        <v>416</v>
      </c>
      <c r="E55" s="273"/>
      <c r="F55" s="276">
        <v>0</v>
      </c>
      <c r="G55" s="377">
        <v>0</v>
      </c>
      <c r="H55" s="91">
        <v>0</v>
      </c>
      <c r="I55" s="367">
        <v>0</v>
      </c>
    </row>
    <row r="56" spans="2:9" ht="15.75">
      <c r="B56" s="264"/>
      <c r="C56" s="234" t="s">
        <v>257</v>
      </c>
      <c r="D56" s="267" t="s">
        <v>417</v>
      </c>
      <c r="E56" s="273"/>
      <c r="F56" s="275">
        <v>0</v>
      </c>
      <c r="G56" s="375">
        <v>0</v>
      </c>
      <c r="H56" s="91">
        <v>0</v>
      </c>
      <c r="I56" s="367">
        <v>0</v>
      </c>
    </row>
    <row r="57" spans="2:9" ht="15.75">
      <c r="B57" s="264"/>
      <c r="C57" s="234" t="s">
        <v>258</v>
      </c>
      <c r="D57" s="267" t="s">
        <v>468</v>
      </c>
      <c r="E57" s="273"/>
      <c r="F57" s="275">
        <v>0</v>
      </c>
      <c r="G57" s="375">
        <v>0</v>
      </c>
      <c r="H57" s="91">
        <v>0</v>
      </c>
      <c r="I57" s="367">
        <v>0</v>
      </c>
    </row>
    <row r="58" spans="2:9" ht="15.75">
      <c r="B58" s="264"/>
      <c r="C58" s="234" t="s">
        <v>425</v>
      </c>
      <c r="D58" s="267" t="s">
        <v>418</v>
      </c>
      <c r="E58" s="273"/>
      <c r="F58" s="275">
        <v>0</v>
      </c>
      <c r="G58" s="375">
        <v>0</v>
      </c>
      <c r="H58" s="91">
        <v>0</v>
      </c>
      <c r="I58" s="367">
        <v>0</v>
      </c>
    </row>
    <row r="59" spans="2:9" ht="15.75">
      <c r="B59" s="264"/>
      <c r="C59" s="231" t="s">
        <v>426</v>
      </c>
      <c r="D59" s="244" t="s">
        <v>419</v>
      </c>
      <c r="E59" s="273"/>
      <c r="F59" s="276">
        <v>0</v>
      </c>
      <c r="G59" s="377">
        <v>0</v>
      </c>
      <c r="H59" s="91">
        <v>0</v>
      </c>
      <c r="I59" s="367">
        <v>0</v>
      </c>
    </row>
    <row r="60" spans="2:9" ht="15.75">
      <c r="B60" s="264"/>
      <c r="C60" s="234" t="s">
        <v>427</v>
      </c>
      <c r="D60" s="267" t="s">
        <v>420</v>
      </c>
      <c r="E60" s="273"/>
      <c r="F60" s="275">
        <v>0</v>
      </c>
      <c r="G60" s="375">
        <v>0</v>
      </c>
      <c r="H60" s="91">
        <v>0</v>
      </c>
      <c r="I60" s="367">
        <v>0</v>
      </c>
    </row>
    <row r="61" spans="2:9" ht="15.75">
      <c r="B61" s="264"/>
      <c r="C61" s="234" t="s">
        <v>428</v>
      </c>
      <c r="D61" s="267" t="s">
        <v>469</v>
      </c>
      <c r="E61" s="273"/>
      <c r="F61" s="275">
        <v>0</v>
      </c>
      <c r="G61" s="375">
        <v>0</v>
      </c>
      <c r="H61" s="91">
        <v>0</v>
      </c>
      <c r="I61" s="367">
        <v>0</v>
      </c>
    </row>
    <row r="62" spans="2:9" ht="15.75">
      <c r="B62" s="264"/>
      <c r="C62" s="234" t="s">
        <v>429</v>
      </c>
      <c r="D62" s="267" t="s">
        <v>421</v>
      </c>
      <c r="E62" s="273"/>
      <c r="F62" s="275">
        <v>0</v>
      </c>
      <c r="G62" s="375">
        <v>0</v>
      </c>
      <c r="H62" s="91">
        <v>0</v>
      </c>
      <c r="I62" s="367">
        <v>0</v>
      </c>
    </row>
    <row r="63" spans="2:9" ht="15.75">
      <c r="B63" s="264"/>
      <c r="C63" s="231" t="s">
        <v>430</v>
      </c>
      <c r="D63" s="244" t="s">
        <v>431</v>
      </c>
      <c r="E63" s="273" t="s">
        <v>91</v>
      </c>
      <c r="F63" s="276">
        <v>0</v>
      </c>
      <c r="G63" s="377">
        <v>0</v>
      </c>
      <c r="H63" s="91">
        <v>0</v>
      </c>
      <c r="I63" s="367">
        <v>0</v>
      </c>
    </row>
    <row r="64" spans="2:9" ht="15.75">
      <c r="B64" s="264"/>
      <c r="C64" s="231" t="s">
        <v>432</v>
      </c>
      <c r="D64" s="244" t="s">
        <v>422</v>
      </c>
      <c r="E64" s="273" t="s">
        <v>92</v>
      </c>
      <c r="F64" s="276">
        <v>0</v>
      </c>
      <c r="G64" s="377">
        <v>0</v>
      </c>
      <c r="H64" s="91">
        <v>0</v>
      </c>
      <c r="I64" s="367">
        <v>0</v>
      </c>
    </row>
    <row r="65" spans="2:9" ht="15.75">
      <c r="B65" s="264"/>
      <c r="C65" s="234" t="s">
        <v>433</v>
      </c>
      <c r="D65" s="267" t="s">
        <v>143</v>
      </c>
      <c r="E65" s="273"/>
      <c r="F65" s="275">
        <v>0</v>
      </c>
      <c r="G65" s="375">
        <v>0</v>
      </c>
      <c r="H65" s="91">
        <v>0</v>
      </c>
      <c r="I65" s="367">
        <v>0</v>
      </c>
    </row>
    <row r="66" spans="2:9" ht="15.75">
      <c r="B66" s="264"/>
      <c r="C66" s="234" t="s">
        <v>434</v>
      </c>
      <c r="D66" s="267" t="s">
        <v>467</v>
      </c>
      <c r="E66" s="273"/>
      <c r="F66" s="275">
        <v>0</v>
      </c>
      <c r="G66" s="375">
        <v>0</v>
      </c>
      <c r="H66" s="91">
        <v>0</v>
      </c>
      <c r="I66" s="367">
        <v>0</v>
      </c>
    </row>
    <row r="67" spans="2:9" ht="15.75">
      <c r="B67" s="264"/>
      <c r="C67" s="231" t="s">
        <v>435</v>
      </c>
      <c r="D67" s="244" t="s">
        <v>437</v>
      </c>
      <c r="E67" s="273" t="s">
        <v>93</v>
      </c>
      <c r="F67" s="276">
        <v>0</v>
      </c>
      <c r="G67" s="377">
        <v>0</v>
      </c>
      <c r="H67" s="91">
        <v>0</v>
      </c>
      <c r="I67" s="367">
        <v>0</v>
      </c>
    </row>
    <row r="68" spans="2:9" s="295" customFormat="1" ht="15.75">
      <c r="B68" s="264"/>
      <c r="C68" s="231" t="s">
        <v>436</v>
      </c>
      <c r="D68" s="244" t="s">
        <v>438</v>
      </c>
      <c r="E68" s="273" t="s">
        <v>94</v>
      </c>
      <c r="F68" s="276">
        <f>+F54</f>
        <v>4754</v>
      </c>
      <c r="G68" s="276">
        <f t="shared" ref="G68" si="13">+G54</f>
        <v>9177</v>
      </c>
      <c r="H68" s="91">
        <v>3876</v>
      </c>
      <c r="I68" s="367">
        <v>6070</v>
      </c>
    </row>
    <row r="69" spans="2:9" ht="15.75">
      <c r="B69" s="264"/>
      <c r="C69" s="236"/>
      <c r="D69" s="233"/>
      <c r="E69" s="370"/>
      <c r="F69" s="275"/>
      <c r="G69" s="375"/>
      <c r="H69" s="92"/>
      <c r="I69" s="277"/>
    </row>
    <row r="70" spans="2:9" ht="15.75">
      <c r="B70" s="268"/>
      <c r="C70" s="269"/>
      <c r="D70" s="270" t="s">
        <v>582</v>
      </c>
      <c r="E70" s="371"/>
      <c r="F70" s="378">
        <f>+F68/16000000</f>
        <v>2.9712500000000003E-4</v>
      </c>
      <c r="G70" s="378">
        <f t="shared" ref="G70:I70" si="14">+G68/16000000</f>
        <v>5.7356249999999996E-4</v>
      </c>
      <c r="H70" s="379">
        <f t="shared" si="14"/>
        <v>2.4225000000000001E-4</v>
      </c>
      <c r="I70" s="380">
        <f t="shared" si="14"/>
        <v>3.7937499999999999E-4</v>
      </c>
    </row>
    <row r="71" spans="2:9" ht="15">
      <c r="B71" s="274"/>
      <c r="C71" s="318"/>
      <c r="D71" s="318"/>
      <c r="E71" s="318"/>
      <c r="F71" s="271"/>
      <c r="G71" s="271"/>
      <c r="H71" s="271"/>
      <c r="I71" s="271"/>
    </row>
    <row r="72" spans="2:9">
      <c r="B72" s="318"/>
      <c r="C72" s="318"/>
      <c r="D72" s="318"/>
      <c r="E72" s="318"/>
      <c r="F72" s="286"/>
      <c r="G72" s="286"/>
      <c r="H72" s="286"/>
      <c r="I72" s="286"/>
    </row>
    <row r="73" spans="2:9">
      <c r="B73" s="318"/>
      <c r="C73" s="318"/>
      <c r="D73" s="318"/>
      <c r="E73" s="318"/>
      <c r="F73" s="288"/>
      <c r="G73" s="271"/>
      <c r="H73" s="288"/>
      <c r="I73" s="271"/>
    </row>
    <row r="74" spans="2:9">
      <c r="B74" s="318"/>
      <c r="C74" s="318"/>
      <c r="D74" s="318"/>
      <c r="E74" s="318"/>
      <c r="F74" s="271"/>
      <c r="G74" s="271"/>
      <c r="H74" s="271"/>
      <c r="I74" s="271"/>
    </row>
    <row r="75" spans="2:9">
      <c r="B75" s="318"/>
      <c r="C75" s="318"/>
      <c r="D75" s="318"/>
      <c r="E75" s="318"/>
      <c r="F75" s="271"/>
      <c r="G75" s="271"/>
      <c r="H75" s="271"/>
      <c r="I75" s="271"/>
    </row>
    <row r="76" spans="2:9">
      <c r="B76" s="318"/>
      <c r="C76" s="318"/>
      <c r="D76" s="318"/>
      <c r="E76" s="318"/>
      <c r="F76" s="271"/>
      <c r="G76" s="271"/>
      <c r="H76" s="271"/>
      <c r="I76" s="271"/>
    </row>
    <row r="77" spans="2:9">
      <c r="B77" s="318"/>
      <c r="C77" s="318"/>
      <c r="D77" s="318"/>
      <c r="E77" s="318"/>
      <c r="F77" s="271"/>
      <c r="G77" s="271"/>
      <c r="H77" s="271"/>
      <c r="I77" s="271"/>
    </row>
    <row r="78" spans="2:9" s="15" customFormat="1">
      <c r="B78" s="318"/>
      <c r="C78" s="318"/>
      <c r="D78" s="318"/>
      <c r="E78" s="318"/>
      <c r="F78" s="271"/>
      <c r="G78" s="271"/>
      <c r="H78" s="271"/>
      <c r="I78" s="271"/>
    </row>
    <row r="79" spans="2:9" s="15" customFormat="1">
      <c r="B79" s="318"/>
      <c r="C79" s="318"/>
      <c r="D79" s="318"/>
      <c r="E79" s="318"/>
      <c r="F79" s="271"/>
      <c r="G79" s="271"/>
      <c r="H79" s="271"/>
      <c r="I79" s="271"/>
    </row>
    <row r="80" spans="2:9">
      <c r="B80" s="318"/>
      <c r="C80" s="318"/>
      <c r="D80" s="318"/>
      <c r="E80" s="318"/>
      <c r="F80" s="271"/>
      <c r="G80" s="271"/>
      <c r="H80" s="271"/>
      <c r="I80" s="271"/>
    </row>
    <row r="81" spans="4:9">
      <c r="D81" s="318"/>
      <c r="E81" s="318"/>
      <c r="F81" s="271"/>
      <c r="G81" s="271"/>
      <c r="H81" s="271"/>
      <c r="I81" s="271"/>
    </row>
    <row r="82" spans="4:9">
      <c r="D82" s="282"/>
      <c r="E82" s="238"/>
      <c r="F82" s="318"/>
      <c r="G82" s="318"/>
      <c r="H82" s="318"/>
      <c r="I82" s="318"/>
    </row>
    <row r="83" spans="4:9">
      <c r="D83" s="283"/>
      <c r="E83" s="318"/>
      <c r="F83" s="318"/>
      <c r="G83" s="318"/>
      <c r="H83" s="318"/>
      <c r="I83" s="318"/>
    </row>
    <row r="84" spans="4:9">
      <c r="D84" s="318"/>
      <c r="E84" s="318"/>
      <c r="F84" s="318"/>
      <c r="G84" s="318"/>
      <c r="H84" s="318"/>
      <c r="I84" s="318"/>
    </row>
    <row r="85" spans="4:9" s="15" customFormat="1">
      <c r="D85" s="318"/>
      <c r="E85" s="318"/>
      <c r="F85" s="318"/>
      <c r="G85" s="318"/>
      <c r="H85" s="318"/>
      <c r="I85" s="318"/>
    </row>
    <row r="86" spans="4:9" s="15" customFormat="1">
      <c r="D86" s="318"/>
      <c r="E86" s="318"/>
      <c r="F86" s="318"/>
      <c r="G86" s="318"/>
      <c r="H86" s="318"/>
      <c r="I86" s="318"/>
    </row>
    <row r="87" spans="4:9" s="15" customFormat="1">
      <c r="D87" s="318"/>
      <c r="E87" s="318"/>
      <c r="F87" s="318"/>
      <c r="G87" s="318"/>
      <c r="H87" s="318"/>
      <c r="I87" s="318"/>
    </row>
    <row r="88" spans="4:9" s="15" customFormat="1">
      <c r="D88" s="318"/>
      <c r="E88" s="318"/>
      <c r="F88" s="318"/>
      <c r="G88" s="318"/>
      <c r="H88" s="318"/>
      <c r="I88" s="318"/>
    </row>
    <row r="89" spans="4:9" s="15" customFormat="1">
      <c r="D89" s="318"/>
      <c r="E89" s="318"/>
      <c r="F89" s="318"/>
      <c r="G89" s="318"/>
      <c r="H89" s="318"/>
      <c r="I89" s="318"/>
    </row>
    <row r="90" spans="4:9" s="15" customFormat="1">
      <c r="D90" s="318"/>
      <c r="E90" s="318"/>
      <c r="F90" s="318"/>
      <c r="G90" s="318"/>
      <c r="H90" s="318"/>
      <c r="I90" s="318"/>
    </row>
    <row r="91" spans="4:9" s="15" customFormat="1">
      <c r="D91" s="318"/>
      <c r="E91" s="318"/>
      <c r="F91" s="318"/>
      <c r="G91" s="318"/>
      <c r="H91" s="318"/>
      <c r="I91" s="318"/>
    </row>
    <row r="92" spans="4:9" s="15" customFormat="1">
      <c r="D92" s="318"/>
      <c r="E92" s="318"/>
      <c r="F92" s="318"/>
      <c r="G92" s="318"/>
      <c r="H92" s="318"/>
      <c r="I92" s="318"/>
    </row>
    <row r="93" spans="4:9" s="15" customFormat="1">
      <c r="D93" s="318"/>
      <c r="E93" s="318"/>
      <c r="F93" s="318"/>
      <c r="G93" s="318"/>
      <c r="H93" s="318"/>
      <c r="I93" s="318"/>
    </row>
    <row r="94" spans="4:9" s="15" customFormat="1">
      <c r="D94" s="318"/>
      <c r="E94" s="318"/>
      <c r="F94" s="318"/>
      <c r="G94" s="318"/>
      <c r="H94" s="318"/>
      <c r="I94" s="318"/>
    </row>
    <row r="95" spans="4:9" s="15" customFormat="1">
      <c r="D95" s="318"/>
      <c r="E95" s="318"/>
      <c r="F95" s="318"/>
      <c r="G95" s="318"/>
      <c r="H95" s="318"/>
      <c r="I95" s="318"/>
    </row>
    <row r="96" spans="4:9" s="15" customFormat="1">
      <c r="D96" s="318"/>
      <c r="E96" s="318"/>
      <c r="F96" s="318"/>
      <c r="G96" s="318"/>
      <c r="H96" s="318"/>
      <c r="I96" s="318"/>
    </row>
    <row r="97" spans="7:7" s="15" customFormat="1">
      <c r="G97" s="238"/>
    </row>
    <row r="98" spans="7:7" s="15" customFormat="1">
      <c r="G98" s="238"/>
    </row>
    <row r="99" spans="7:7" s="15" customFormat="1">
      <c r="G99" s="238"/>
    </row>
    <row r="100" spans="7:7" s="15" customFormat="1">
      <c r="G100" s="238"/>
    </row>
    <row r="101" spans="7:7" s="15" customFormat="1">
      <c r="G101" s="238"/>
    </row>
    <row r="102" spans="7:7" s="15" customFormat="1">
      <c r="G102" s="238"/>
    </row>
    <row r="103" spans="7:7" s="15" customFormat="1">
      <c r="G103" s="238"/>
    </row>
    <row r="104" spans="7:7" s="15" customFormat="1">
      <c r="G104" s="238"/>
    </row>
    <row r="105" spans="7:7" s="15" customFormat="1">
      <c r="G105" s="238"/>
    </row>
    <row r="106" spans="7:7" s="15" customFormat="1">
      <c r="G106" s="238"/>
    </row>
    <row r="107" spans="7:7" s="15" customFormat="1">
      <c r="G107" s="238"/>
    </row>
    <row r="108" spans="7:7" s="15" customFormat="1">
      <c r="G108" s="238"/>
    </row>
    <row r="109" spans="7:7" s="15" customFormat="1">
      <c r="G109" s="238"/>
    </row>
    <row r="110" spans="7:7" s="15" customFormat="1">
      <c r="G110" s="238"/>
    </row>
    <row r="111" spans="7:7" s="15" customFormat="1">
      <c r="G111" s="238"/>
    </row>
    <row r="112" spans="7:7" s="15" customFormat="1">
      <c r="G112" s="238"/>
    </row>
    <row r="113" spans="7:7" s="15" customFormat="1">
      <c r="G113" s="238"/>
    </row>
    <row r="114" spans="7:7" s="15" customFormat="1">
      <c r="G114" s="238"/>
    </row>
    <row r="115" spans="7:7" s="15" customFormat="1">
      <c r="G115" s="238"/>
    </row>
    <row r="116" spans="7:7" s="15" customFormat="1">
      <c r="G116" s="238"/>
    </row>
    <row r="117" spans="7:7" s="15" customFormat="1">
      <c r="G117" s="238"/>
    </row>
    <row r="118" spans="7:7" s="15" customFormat="1">
      <c r="G118" s="238"/>
    </row>
    <row r="119" spans="7:7" s="15" customFormat="1">
      <c r="G119" s="238"/>
    </row>
    <row r="120" spans="7:7" s="15" customFormat="1">
      <c r="G120" s="238"/>
    </row>
    <row r="121" spans="7:7" s="15" customFormat="1">
      <c r="G121" s="238"/>
    </row>
    <row r="122" spans="7:7" s="15" customFormat="1">
      <c r="G122" s="238"/>
    </row>
    <row r="123" spans="7:7" s="15" customFormat="1">
      <c r="G123" s="238"/>
    </row>
    <row r="124" spans="7:7" s="15" customFormat="1">
      <c r="G124" s="238"/>
    </row>
    <row r="125" spans="7:7" s="15" customFormat="1">
      <c r="G125" s="238"/>
    </row>
    <row r="126" spans="7:7" s="15" customFormat="1">
      <c r="G126" s="238"/>
    </row>
    <row r="127" spans="7:7" s="15" customFormat="1">
      <c r="G127" s="238"/>
    </row>
    <row r="128" spans="7:7" s="15" customFormat="1">
      <c r="G128" s="238"/>
    </row>
    <row r="129" spans="7:7" s="15" customFormat="1">
      <c r="G129" s="238"/>
    </row>
    <row r="130" spans="7:7" s="15" customFormat="1">
      <c r="G130" s="238"/>
    </row>
    <row r="131" spans="7:7" s="15" customFormat="1">
      <c r="G131" s="238"/>
    </row>
    <row r="132" spans="7:7" s="15" customFormat="1">
      <c r="G132" s="238"/>
    </row>
    <row r="133" spans="7:7" s="15" customFormat="1">
      <c r="G133" s="238"/>
    </row>
    <row r="134" spans="7:7" s="15" customFormat="1">
      <c r="G134" s="238"/>
    </row>
    <row r="135" spans="7:7" s="15" customFormat="1">
      <c r="G135" s="238"/>
    </row>
    <row r="136" spans="7:7" s="15" customFormat="1">
      <c r="G136" s="238"/>
    </row>
    <row r="137" spans="7:7" s="15" customFormat="1">
      <c r="G137" s="238"/>
    </row>
    <row r="138" spans="7:7" s="15" customFormat="1">
      <c r="G138" s="238"/>
    </row>
    <row r="139" spans="7:7" s="15" customFormat="1">
      <c r="G139" s="238"/>
    </row>
    <row r="140" spans="7:7" s="15" customFormat="1">
      <c r="G140" s="238"/>
    </row>
    <row r="141" spans="7:7" s="15" customFormat="1">
      <c r="G141" s="238"/>
    </row>
    <row r="142" spans="7:7" s="15" customFormat="1">
      <c r="G142" s="238"/>
    </row>
    <row r="143" spans="7:7" s="15" customFormat="1">
      <c r="G143" s="238"/>
    </row>
    <row r="144" spans="7:7" s="15" customFormat="1">
      <c r="G144" s="238"/>
    </row>
    <row r="145" spans="7:7" s="15" customFormat="1">
      <c r="G145" s="238"/>
    </row>
    <row r="146" spans="7:7" s="15" customFormat="1">
      <c r="G146" s="238"/>
    </row>
    <row r="147" spans="7:7" s="15" customFormat="1">
      <c r="G147" s="238"/>
    </row>
    <row r="148" spans="7:7" s="15" customFormat="1">
      <c r="G148" s="238"/>
    </row>
    <row r="149" spans="7:7" s="15" customFormat="1">
      <c r="G149" s="238"/>
    </row>
    <row r="150" spans="7:7" s="15" customFormat="1">
      <c r="G150" s="238"/>
    </row>
    <row r="151" spans="7:7" s="15" customFormat="1">
      <c r="G151" s="238"/>
    </row>
    <row r="152" spans="7:7" s="15" customFormat="1">
      <c r="G152" s="238"/>
    </row>
    <row r="153" spans="7:7" s="15" customFormat="1">
      <c r="G153" s="238"/>
    </row>
    <row r="154" spans="7:7" s="15" customFormat="1">
      <c r="G154" s="238"/>
    </row>
    <row r="155" spans="7:7" s="15" customFormat="1">
      <c r="G155" s="238"/>
    </row>
    <row r="156" spans="7:7" s="15" customFormat="1">
      <c r="G156" s="238"/>
    </row>
    <row r="157" spans="7:7" s="15" customFormat="1">
      <c r="G157" s="238"/>
    </row>
    <row r="158" spans="7:7" s="15" customFormat="1">
      <c r="G158" s="238"/>
    </row>
    <row r="159" spans="7:7" s="15" customFormat="1">
      <c r="G159" s="238"/>
    </row>
    <row r="160" spans="7:7" s="15" customFormat="1">
      <c r="G160" s="238"/>
    </row>
    <row r="161" spans="7:7" s="15" customFormat="1">
      <c r="G161" s="238"/>
    </row>
    <row r="162" spans="7:7" s="15" customFormat="1">
      <c r="G162" s="238"/>
    </row>
    <row r="163" spans="7:7" s="15" customFormat="1">
      <c r="G163" s="238"/>
    </row>
    <row r="164" spans="7:7" s="15" customFormat="1">
      <c r="G164" s="238"/>
    </row>
    <row r="165" spans="7:7" s="15" customFormat="1">
      <c r="G165" s="238"/>
    </row>
    <row r="166" spans="7:7" s="15" customFormat="1">
      <c r="G166" s="238"/>
    </row>
    <row r="167" spans="7:7" s="15" customFormat="1">
      <c r="G167" s="238"/>
    </row>
    <row r="168" spans="7:7" s="15" customFormat="1">
      <c r="G168" s="238"/>
    </row>
    <row r="169" spans="7:7" s="15" customFormat="1">
      <c r="G169" s="238"/>
    </row>
    <row r="170" spans="7:7" s="15" customFormat="1">
      <c r="G170" s="238"/>
    </row>
    <row r="171" spans="7:7" s="15" customFormat="1">
      <c r="G171" s="238"/>
    </row>
    <row r="172" spans="7:7" s="15" customFormat="1">
      <c r="G172" s="238"/>
    </row>
    <row r="173" spans="7:7" s="15" customFormat="1">
      <c r="G173" s="238"/>
    </row>
    <row r="174" spans="7:7" s="15" customFormat="1">
      <c r="G174" s="238"/>
    </row>
    <row r="175" spans="7:7" s="15" customFormat="1">
      <c r="G175" s="238"/>
    </row>
    <row r="176" spans="7:7" s="15" customFormat="1">
      <c r="G176" s="238"/>
    </row>
    <row r="177" spans="7:7" s="15" customFormat="1">
      <c r="G177" s="238"/>
    </row>
    <row r="178" spans="7:7" s="15" customFormat="1">
      <c r="G178" s="238"/>
    </row>
    <row r="179" spans="7:7" s="15" customFormat="1">
      <c r="G179" s="238"/>
    </row>
    <row r="180" spans="7:7" s="15" customFormat="1">
      <c r="G180" s="238"/>
    </row>
    <row r="181" spans="7:7" s="15" customFormat="1">
      <c r="G181" s="238"/>
    </row>
    <row r="182" spans="7:7" s="15" customFormat="1">
      <c r="G182" s="238"/>
    </row>
    <row r="183" spans="7:7" s="15" customFormat="1">
      <c r="G183" s="238"/>
    </row>
    <row r="184" spans="7:7" s="15" customFormat="1">
      <c r="G184" s="238"/>
    </row>
    <row r="185" spans="7:7" s="15" customFormat="1">
      <c r="G185" s="238"/>
    </row>
    <row r="186" spans="7:7" s="15" customFormat="1">
      <c r="G186" s="238"/>
    </row>
    <row r="187" spans="7:7" s="15" customFormat="1">
      <c r="G187" s="238"/>
    </row>
    <row r="188" spans="7:7" s="15" customFormat="1">
      <c r="G188" s="238"/>
    </row>
    <row r="189" spans="7:7" s="15" customFormat="1">
      <c r="G189" s="238"/>
    </row>
    <row r="190" spans="7:7" s="15" customFormat="1">
      <c r="G190" s="238"/>
    </row>
    <row r="191" spans="7:7" s="15" customFormat="1">
      <c r="G191" s="238"/>
    </row>
    <row r="192" spans="7:7" s="15" customFormat="1">
      <c r="G192" s="238"/>
    </row>
    <row r="193" spans="7:7" s="15" customFormat="1">
      <c r="G193" s="238"/>
    </row>
    <row r="194" spans="7:7" s="15" customFormat="1">
      <c r="G194" s="238"/>
    </row>
    <row r="195" spans="7:7" s="15" customFormat="1">
      <c r="G195" s="238"/>
    </row>
    <row r="196" spans="7:7" s="15" customFormat="1">
      <c r="G196" s="238"/>
    </row>
    <row r="197" spans="7:7" s="15" customFormat="1">
      <c r="G197" s="238"/>
    </row>
    <row r="198" spans="7:7" s="15" customFormat="1">
      <c r="G198" s="238"/>
    </row>
    <row r="199" spans="7:7" s="15" customFormat="1">
      <c r="G199" s="238"/>
    </row>
    <row r="200" spans="7:7" s="15" customFormat="1">
      <c r="G200" s="238"/>
    </row>
    <row r="201" spans="7:7" s="15" customFormat="1">
      <c r="G201" s="238"/>
    </row>
    <row r="202" spans="7:7" s="15" customFormat="1">
      <c r="G202" s="238"/>
    </row>
    <row r="203" spans="7:7" s="15" customFormat="1">
      <c r="G203" s="238"/>
    </row>
    <row r="204" spans="7:7" s="15" customFormat="1">
      <c r="G204" s="238"/>
    </row>
    <row r="205" spans="7:7" s="15" customFormat="1">
      <c r="G205" s="238"/>
    </row>
    <row r="206" spans="7:7" s="15" customFormat="1">
      <c r="G206" s="238"/>
    </row>
    <row r="207" spans="7:7" s="15" customFormat="1">
      <c r="G207" s="238"/>
    </row>
    <row r="208" spans="7:7" s="15" customFormat="1">
      <c r="G208" s="238"/>
    </row>
    <row r="209" spans="7:7" s="15" customFormat="1">
      <c r="G209" s="238"/>
    </row>
    <row r="210" spans="7:7" s="15" customFormat="1">
      <c r="G210" s="238"/>
    </row>
    <row r="211" spans="7:7" s="15" customFormat="1">
      <c r="G211" s="238"/>
    </row>
    <row r="212" spans="7:7" s="15" customFormat="1">
      <c r="G212" s="238"/>
    </row>
    <row r="213" spans="7:7" s="15" customFormat="1">
      <c r="G213" s="238"/>
    </row>
    <row r="214" spans="7:7" s="15" customFormat="1">
      <c r="G214" s="238"/>
    </row>
    <row r="215" spans="7:7" s="15" customFormat="1">
      <c r="G215" s="238"/>
    </row>
    <row r="216" spans="7:7" s="15" customFormat="1">
      <c r="G216" s="238"/>
    </row>
    <row r="217" spans="7:7" s="15" customFormat="1">
      <c r="G217" s="238"/>
    </row>
    <row r="218" spans="7:7" s="15" customFormat="1">
      <c r="G218" s="238"/>
    </row>
    <row r="219" spans="7:7" s="15" customFormat="1">
      <c r="G219" s="238"/>
    </row>
    <row r="220" spans="7:7" s="15" customFormat="1">
      <c r="G220" s="238"/>
    </row>
    <row r="221" spans="7:7" s="15" customFormat="1">
      <c r="G221" s="238"/>
    </row>
    <row r="222" spans="7:7" s="15" customFormat="1">
      <c r="G222" s="238"/>
    </row>
    <row r="223" spans="7:7" s="15" customFormat="1">
      <c r="G223" s="238"/>
    </row>
    <row r="224" spans="7:7" s="15" customFormat="1">
      <c r="G224" s="238"/>
    </row>
    <row r="225" spans="7:7" s="15" customFormat="1">
      <c r="G225" s="238"/>
    </row>
    <row r="226" spans="7:7" s="15" customFormat="1">
      <c r="G226" s="238"/>
    </row>
    <row r="227" spans="7:7" s="15" customFormat="1">
      <c r="G227" s="238"/>
    </row>
    <row r="228" spans="7:7" s="15" customFormat="1">
      <c r="G228" s="238"/>
    </row>
    <row r="229" spans="7:7" s="15" customFormat="1">
      <c r="G229" s="238"/>
    </row>
    <row r="230" spans="7:7" s="15" customFormat="1">
      <c r="G230" s="238"/>
    </row>
    <row r="231" spans="7:7" s="15" customFormat="1">
      <c r="G231" s="238"/>
    </row>
    <row r="232" spans="7:7" s="15" customFormat="1">
      <c r="G232" s="238"/>
    </row>
    <row r="233" spans="7:7" s="15" customFormat="1">
      <c r="G233" s="238"/>
    </row>
    <row r="234" spans="7:7" s="15" customFormat="1">
      <c r="G234" s="238"/>
    </row>
    <row r="235" spans="7:7" s="15" customFormat="1">
      <c r="G235" s="238"/>
    </row>
    <row r="236" spans="7:7" s="15" customFormat="1">
      <c r="G236" s="238"/>
    </row>
    <row r="237" spans="7:7" s="15" customFormat="1">
      <c r="G237" s="238"/>
    </row>
    <row r="238" spans="7:7" s="15" customFormat="1">
      <c r="G238" s="238"/>
    </row>
    <row r="239" spans="7:7" s="15" customFormat="1">
      <c r="G239" s="238"/>
    </row>
    <row r="240" spans="7:7" s="15" customFormat="1">
      <c r="G240" s="238"/>
    </row>
    <row r="241" spans="7:7" s="15" customFormat="1">
      <c r="G241" s="238"/>
    </row>
    <row r="242" spans="7:7" s="15" customFormat="1">
      <c r="G242" s="238"/>
    </row>
    <row r="243" spans="7:7" s="15" customFormat="1">
      <c r="G243" s="238"/>
    </row>
    <row r="244" spans="7:7" s="15" customFormat="1">
      <c r="G244" s="238"/>
    </row>
    <row r="245" spans="7:7" s="15" customFormat="1">
      <c r="G245" s="238"/>
    </row>
    <row r="246" spans="7:7" s="15" customFormat="1">
      <c r="G246" s="238"/>
    </row>
    <row r="247" spans="7:7" s="15" customFormat="1">
      <c r="G247" s="238"/>
    </row>
    <row r="248" spans="7:7" s="15" customFormat="1">
      <c r="G248" s="238"/>
    </row>
    <row r="249" spans="7:7" s="15" customFormat="1">
      <c r="G249" s="238"/>
    </row>
    <row r="250" spans="7:7" s="15" customFormat="1">
      <c r="G250" s="238"/>
    </row>
    <row r="251" spans="7:7" s="15" customFormat="1">
      <c r="G251" s="238"/>
    </row>
    <row r="252" spans="7:7" s="15" customFormat="1">
      <c r="G252" s="238"/>
    </row>
    <row r="253" spans="7:7" s="15" customFormat="1">
      <c r="G253" s="238"/>
    </row>
    <row r="254" spans="7:7" s="15" customFormat="1">
      <c r="G254" s="238"/>
    </row>
    <row r="255" spans="7:7" s="15" customFormat="1">
      <c r="G255" s="238"/>
    </row>
    <row r="256" spans="7:7" s="15" customFormat="1">
      <c r="G256" s="238"/>
    </row>
    <row r="257" spans="7:7" s="15" customFormat="1">
      <c r="G257" s="238"/>
    </row>
    <row r="258" spans="7:7" s="15" customFormat="1">
      <c r="G258" s="238"/>
    </row>
    <row r="259" spans="7:7" s="15" customFormat="1">
      <c r="G259" s="238"/>
    </row>
    <row r="260" spans="7:7" s="15" customFormat="1">
      <c r="G260" s="238"/>
    </row>
    <row r="261" spans="7:7" s="15" customFormat="1">
      <c r="G261" s="238"/>
    </row>
    <row r="262" spans="7:7" s="15" customFormat="1">
      <c r="G262" s="238"/>
    </row>
    <row r="263" spans="7:7" s="15" customFormat="1">
      <c r="G263" s="238"/>
    </row>
    <row r="264" spans="7:7" s="15" customFormat="1">
      <c r="G264" s="238"/>
    </row>
    <row r="265" spans="7:7" s="15" customFormat="1">
      <c r="G265" s="238"/>
    </row>
    <row r="266" spans="7:7" s="15" customFormat="1">
      <c r="G266" s="238"/>
    </row>
    <row r="267" spans="7:7" s="15" customFormat="1">
      <c r="G267" s="238"/>
    </row>
    <row r="268" spans="7:7" s="15" customFormat="1">
      <c r="G268" s="238"/>
    </row>
    <row r="269" spans="7:7" s="15" customFormat="1">
      <c r="G269" s="238"/>
    </row>
    <row r="270" spans="7:7" s="15" customFormat="1">
      <c r="G270" s="238"/>
    </row>
    <row r="271" spans="7:7" s="15" customFormat="1">
      <c r="G271" s="238"/>
    </row>
    <row r="272" spans="7:7" s="15" customFormat="1">
      <c r="G272" s="238"/>
    </row>
    <row r="273" spans="7:7" s="15" customFormat="1">
      <c r="G273" s="238"/>
    </row>
    <row r="274" spans="7:7" s="15" customFormat="1">
      <c r="G274" s="238"/>
    </row>
    <row r="275" spans="7:7" s="15" customFormat="1">
      <c r="G275" s="238"/>
    </row>
    <row r="276" spans="7:7" s="15" customFormat="1">
      <c r="G276" s="238"/>
    </row>
    <row r="277" spans="7:7" s="15" customFormat="1">
      <c r="G277" s="238"/>
    </row>
    <row r="278" spans="7:7" s="15" customFormat="1">
      <c r="G278" s="238"/>
    </row>
    <row r="279" spans="7:7" s="15" customFormat="1">
      <c r="G279" s="238"/>
    </row>
    <row r="280" spans="7:7" s="15" customFormat="1">
      <c r="G280" s="238"/>
    </row>
    <row r="281" spans="7:7" s="15" customFormat="1">
      <c r="G281" s="238"/>
    </row>
    <row r="282" spans="7:7" s="15" customFormat="1">
      <c r="G282" s="238"/>
    </row>
    <row r="283" spans="7:7" s="15" customFormat="1">
      <c r="G283" s="238"/>
    </row>
    <row r="284" spans="7:7" s="15" customFormat="1">
      <c r="G284" s="238"/>
    </row>
    <row r="285" spans="7:7" s="15" customFormat="1">
      <c r="G285" s="238"/>
    </row>
    <row r="286" spans="7:7" s="15" customFormat="1">
      <c r="G286" s="238"/>
    </row>
    <row r="287" spans="7:7" s="15" customFormat="1">
      <c r="G287" s="238"/>
    </row>
    <row r="288" spans="7:7" s="15" customFormat="1">
      <c r="G288" s="238"/>
    </row>
    <row r="289" spans="7:7" s="15" customFormat="1">
      <c r="G289" s="238"/>
    </row>
    <row r="290" spans="7:7" s="15" customFormat="1">
      <c r="G290" s="238"/>
    </row>
    <row r="291" spans="7:7" s="15" customFormat="1">
      <c r="G291" s="238"/>
    </row>
    <row r="292" spans="7:7" s="15" customFormat="1">
      <c r="G292" s="238"/>
    </row>
    <row r="293" spans="7:7" s="15" customFormat="1">
      <c r="G293" s="238"/>
    </row>
    <row r="294" spans="7:7" s="15" customFormat="1">
      <c r="G294" s="238"/>
    </row>
    <row r="295" spans="7:7" s="15" customFormat="1">
      <c r="G295" s="238"/>
    </row>
    <row r="296" spans="7:7" s="15" customFormat="1">
      <c r="G296" s="238"/>
    </row>
    <row r="297" spans="7:7" s="15" customFormat="1">
      <c r="G297" s="238"/>
    </row>
    <row r="298" spans="7:7" s="15" customFormat="1">
      <c r="G298" s="238"/>
    </row>
    <row r="299" spans="7:7" s="15" customFormat="1">
      <c r="G299" s="238"/>
    </row>
    <row r="300" spans="7:7" s="15" customFormat="1">
      <c r="G300" s="238"/>
    </row>
    <row r="301" spans="7:7" s="15" customFormat="1">
      <c r="G301" s="238"/>
    </row>
    <row r="302" spans="7:7" s="15" customFormat="1">
      <c r="G302" s="238"/>
    </row>
    <row r="303" spans="7:7" s="15" customFormat="1">
      <c r="G303" s="238"/>
    </row>
    <row r="304" spans="7:7" s="15" customFormat="1">
      <c r="G304" s="238"/>
    </row>
    <row r="305" spans="7:7" s="15" customFormat="1">
      <c r="G305" s="238"/>
    </row>
    <row r="306" spans="7:7" s="15" customFormat="1">
      <c r="G306" s="238"/>
    </row>
    <row r="307" spans="7:7" s="15" customFormat="1">
      <c r="G307" s="238"/>
    </row>
    <row r="308" spans="7:7" s="15" customFormat="1">
      <c r="G308" s="238"/>
    </row>
    <row r="309" spans="7:7" s="15" customFormat="1">
      <c r="G309" s="238"/>
    </row>
    <row r="310" spans="7:7" s="15" customFormat="1">
      <c r="G310" s="238"/>
    </row>
    <row r="311" spans="7:7" s="15" customFormat="1">
      <c r="G311" s="238"/>
    </row>
    <row r="312" spans="7:7" s="15" customFormat="1">
      <c r="G312" s="238"/>
    </row>
    <row r="313" spans="7:7" s="15" customFormat="1">
      <c r="G313" s="238"/>
    </row>
    <row r="314" spans="7:7" s="15" customFormat="1">
      <c r="G314" s="238"/>
    </row>
    <row r="315" spans="7:7" s="15" customFormat="1">
      <c r="G315" s="238"/>
    </row>
    <row r="316" spans="7:7" s="15" customFormat="1">
      <c r="G316" s="238"/>
    </row>
    <row r="317" spans="7:7" s="15" customFormat="1">
      <c r="G317" s="238"/>
    </row>
    <row r="318" spans="7:7" s="15" customFormat="1">
      <c r="G318" s="238"/>
    </row>
    <row r="319" spans="7:7" s="15" customFormat="1">
      <c r="G319" s="238"/>
    </row>
    <row r="320" spans="7:7" s="15" customFormat="1">
      <c r="G320" s="238"/>
    </row>
    <row r="321" spans="7:7" s="15" customFormat="1">
      <c r="G321" s="238"/>
    </row>
    <row r="322" spans="7:7" s="15" customFormat="1">
      <c r="G322" s="238"/>
    </row>
    <row r="323" spans="7:7" s="15" customFormat="1">
      <c r="G323" s="238"/>
    </row>
    <row r="324" spans="7:7" s="15" customFormat="1">
      <c r="G324" s="238"/>
    </row>
    <row r="325" spans="7:7" s="15" customFormat="1">
      <c r="G325" s="238"/>
    </row>
    <row r="326" spans="7:7" s="15" customFormat="1">
      <c r="G326" s="238"/>
    </row>
    <row r="327" spans="7:7" s="15" customFormat="1">
      <c r="G327" s="238"/>
    </row>
    <row r="328" spans="7:7" s="15" customFormat="1">
      <c r="G328" s="238"/>
    </row>
    <row r="329" spans="7:7" s="15" customFormat="1">
      <c r="G329" s="238"/>
    </row>
    <row r="330" spans="7:7" s="15" customFormat="1">
      <c r="G330" s="238"/>
    </row>
    <row r="331" spans="7:7" s="15" customFormat="1">
      <c r="G331" s="238"/>
    </row>
    <row r="332" spans="7:7" s="15" customFormat="1">
      <c r="G332" s="238"/>
    </row>
    <row r="333" spans="7:7" s="15" customFormat="1">
      <c r="G333" s="238"/>
    </row>
    <row r="334" spans="7:7" s="15" customFormat="1">
      <c r="G334" s="238"/>
    </row>
    <row r="335" spans="7:7" s="15" customFormat="1">
      <c r="G335" s="238"/>
    </row>
    <row r="336" spans="7:7" s="15" customFormat="1">
      <c r="G336" s="238"/>
    </row>
    <row r="337" spans="7:7" s="15" customFormat="1">
      <c r="G337" s="238"/>
    </row>
    <row r="338" spans="7:7" s="15" customFormat="1">
      <c r="G338" s="238"/>
    </row>
    <row r="339" spans="7:7" s="15" customFormat="1">
      <c r="G339" s="238"/>
    </row>
    <row r="340" spans="7:7" s="15" customFormat="1">
      <c r="G340" s="238"/>
    </row>
    <row r="341" spans="7:7" s="15" customFormat="1">
      <c r="G341" s="238"/>
    </row>
    <row r="342" spans="7:7" s="15" customFormat="1">
      <c r="G342" s="238"/>
    </row>
    <row r="343" spans="7:7" s="15" customFormat="1">
      <c r="G343" s="238"/>
    </row>
    <row r="344" spans="7:7" s="15" customFormat="1">
      <c r="G344" s="238"/>
    </row>
    <row r="345" spans="7:7" s="15" customFormat="1">
      <c r="G345" s="238"/>
    </row>
    <row r="346" spans="7:7" s="15" customFormat="1">
      <c r="G346" s="238"/>
    </row>
    <row r="347" spans="7:7" s="15" customFormat="1">
      <c r="G347" s="238"/>
    </row>
    <row r="348" spans="7:7" s="15" customFormat="1">
      <c r="G348" s="238"/>
    </row>
    <row r="349" spans="7:7" s="15" customFormat="1">
      <c r="G349" s="238"/>
    </row>
    <row r="350" spans="7:7" s="15" customFormat="1">
      <c r="G350" s="238"/>
    </row>
    <row r="351" spans="7:7" s="15" customFormat="1">
      <c r="G351" s="238"/>
    </row>
    <row r="352" spans="7:7" s="15" customFormat="1">
      <c r="G352" s="238"/>
    </row>
    <row r="353" spans="7:7" s="15" customFormat="1">
      <c r="G353" s="238"/>
    </row>
    <row r="354" spans="7:7" s="15" customFormat="1">
      <c r="G354" s="238"/>
    </row>
    <row r="355" spans="7:7" s="15" customFormat="1">
      <c r="G355" s="238"/>
    </row>
    <row r="356" spans="7:7" s="15" customFormat="1">
      <c r="G356" s="238"/>
    </row>
    <row r="357" spans="7:7" s="15" customFormat="1">
      <c r="G357" s="238"/>
    </row>
    <row r="358" spans="7:7" s="15" customFormat="1">
      <c r="G358" s="238"/>
    </row>
    <row r="359" spans="7:7" s="15" customFormat="1">
      <c r="G359" s="238"/>
    </row>
    <row r="360" spans="7:7" s="15" customFormat="1">
      <c r="G360" s="238"/>
    </row>
    <row r="361" spans="7:7" s="15" customFormat="1">
      <c r="G361" s="238"/>
    </row>
    <row r="362" spans="7:7" s="15" customFormat="1">
      <c r="G362" s="238"/>
    </row>
    <row r="363" spans="7:7" s="15" customFormat="1">
      <c r="G363" s="238"/>
    </row>
    <row r="364" spans="7:7" s="15" customFormat="1">
      <c r="G364" s="238"/>
    </row>
    <row r="365" spans="7:7" s="15" customFormat="1">
      <c r="G365" s="238"/>
    </row>
    <row r="366" spans="7:7" s="15" customFormat="1">
      <c r="G366" s="238"/>
    </row>
    <row r="367" spans="7:7" s="15" customFormat="1">
      <c r="G367" s="238"/>
    </row>
    <row r="368" spans="7:7" s="15" customFormat="1">
      <c r="G368" s="238"/>
    </row>
    <row r="369" spans="7:7" s="15" customFormat="1">
      <c r="G369" s="238"/>
    </row>
    <row r="370" spans="7:7" s="15" customFormat="1">
      <c r="G370" s="238"/>
    </row>
    <row r="371" spans="7:7" s="15" customFormat="1">
      <c r="G371" s="238"/>
    </row>
    <row r="372" spans="7:7" s="15" customFormat="1">
      <c r="G372" s="238"/>
    </row>
    <row r="373" spans="7:7" s="15" customFormat="1">
      <c r="G373" s="238"/>
    </row>
    <row r="374" spans="7:7" s="15" customFormat="1">
      <c r="G374" s="238"/>
    </row>
    <row r="375" spans="7:7" s="15" customFormat="1">
      <c r="G375" s="238"/>
    </row>
    <row r="376" spans="7:7" s="15" customFormat="1">
      <c r="G376" s="238"/>
    </row>
    <row r="377" spans="7:7" s="15" customFormat="1">
      <c r="G377" s="238"/>
    </row>
    <row r="378" spans="7:7" s="15" customFormat="1">
      <c r="G378" s="238"/>
    </row>
    <row r="379" spans="7:7" s="15" customFormat="1">
      <c r="G379" s="238"/>
    </row>
    <row r="380" spans="7:7" s="15" customFormat="1">
      <c r="G380" s="238"/>
    </row>
    <row r="381" spans="7:7" s="15" customFormat="1">
      <c r="G381" s="238"/>
    </row>
    <row r="382" spans="7:7" s="15" customFormat="1">
      <c r="G382" s="238"/>
    </row>
    <row r="383" spans="7:7" s="15" customFormat="1">
      <c r="G383" s="238"/>
    </row>
    <row r="384" spans="7:7" s="15" customFormat="1">
      <c r="G384" s="238"/>
    </row>
    <row r="385" spans="7:7" s="15" customFormat="1">
      <c r="G385" s="238"/>
    </row>
    <row r="386" spans="7:7" s="15" customFormat="1">
      <c r="G386" s="238"/>
    </row>
    <row r="387" spans="7:7" s="15" customFormat="1">
      <c r="G387" s="238"/>
    </row>
    <row r="388" spans="7:7" s="15" customFormat="1">
      <c r="G388" s="238"/>
    </row>
    <row r="389" spans="7:7" s="15" customFormat="1">
      <c r="G389" s="238"/>
    </row>
    <row r="390" spans="7:7" s="15" customFormat="1">
      <c r="G390" s="238"/>
    </row>
    <row r="391" spans="7:7" s="15" customFormat="1">
      <c r="G391" s="238"/>
    </row>
    <row r="392" spans="7:7" s="15" customFormat="1">
      <c r="G392" s="238"/>
    </row>
    <row r="393" spans="7:7" s="15" customFormat="1">
      <c r="G393" s="238"/>
    </row>
    <row r="394" spans="7:7" s="15" customFormat="1">
      <c r="G394" s="238"/>
    </row>
    <row r="395" spans="7:7" s="15" customFormat="1">
      <c r="G395" s="238"/>
    </row>
    <row r="396" spans="7:7" s="15" customFormat="1">
      <c r="G396" s="238"/>
    </row>
    <row r="397" spans="7:7" s="15" customFormat="1">
      <c r="G397" s="238"/>
    </row>
    <row r="398" spans="7:7" s="15" customFormat="1">
      <c r="G398" s="238"/>
    </row>
    <row r="399" spans="7:7" s="15" customFormat="1">
      <c r="G399" s="238"/>
    </row>
    <row r="400" spans="7:7" s="15" customFormat="1">
      <c r="G400" s="238"/>
    </row>
    <row r="401" spans="7:7" s="15" customFormat="1">
      <c r="G401" s="238"/>
    </row>
    <row r="402" spans="7:7" s="15" customFormat="1">
      <c r="G402" s="238"/>
    </row>
    <row r="403" spans="7:7" s="15" customFormat="1">
      <c r="G403" s="238"/>
    </row>
    <row r="404" spans="7:7" s="15" customFormat="1">
      <c r="G404" s="238"/>
    </row>
    <row r="405" spans="7:7" s="15" customFormat="1">
      <c r="G405" s="238"/>
    </row>
    <row r="406" spans="7:7" s="15" customFormat="1">
      <c r="G406" s="238"/>
    </row>
    <row r="407" spans="7:7" s="15" customFormat="1">
      <c r="G407" s="238"/>
    </row>
    <row r="408" spans="7:7" s="15" customFormat="1">
      <c r="G408" s="238"/>
    </row>
    <row r="409" spans="7:7" s="15" customFormat="1">
      <c r="G409" s="238"/>
    </row>
    <row r="410" spans="7:7" s="15" customFormat="1">
      <c r="G410" s="238"/>
    </row>
    <row r="411" spans="7:7" s="15" customFormat="1">
      <c r="G411" s="238"/>
    </row>
    <row r="412" spans="7:7" s="15" customFormat="1">
      <c r="G412" s="238"/>
    </row>
    <row r="413" spans="7:7" s="15" customFormat="1">
      <c r="G413" s="238"/>
    </row>
    <row r="414" spans="7:7" s="15" customFormat="1">
      <c r="G414" s="238"/>
    </row>
    <row r="415" spans="7:7" s="15" customFormat="1">
      <c r="G415" s="238"/>
    </row>
    <row r="416" spans="7:7" s="15" customFormat="1">
      <c r="G416" s="238"/>
    </row>
    <row r="417" spans="7:7" s="15" customFormat="1">
      <c r="G417" s="238"/>
    </row>
    <row r="418" spans="7:7" s="15" customFormat="1">
      <c r="G418" s="238"/>
    </row>
    <row r="419" spans="7:7" s="15" customFormat="1">
      <c r="G419" s="238"/>
    </row>
    <row r="420" spans="7:7" s="15" customFormat="1">
      <c r="G420" s="238"/>
    </row>
    <row r="421" spans="7:7" s="15" customFormat="1">
      <c r="G421" s="238"/>
    </row>
    <row r="422" spans="7:7" s="15" customFormat="1">
      <c r="G422" s="238"/>
    </row>
    <row r="423" spans="7:7" s="15" customFormat="1">
      <c r="G423" s="238"/>
    </row>
    <row r="424" spans="7:7" s="15" customFormat="1">
      <c r="G424" s="238"/>
    </row>
    <row r="425" spans="7:7" s="15" customFormat="1">
      <c r="G425" s="238"/>
    </row>
    <row r="426" spans="7:7" s="15" customFormat="1">
      <c r="G426" s="238"/>
    </row>
    <row r="427" spans="7:7" s="15" customFormat="1">
      <c r="G427" s="238"/>
    </row>
    <row r="428" spans="7:7" s="15" customFormat="1">
      <c r="G428" s="238"/>
    </row>
    <row r="429" spans="7:7" s="15" customFormat="1">
      <c r="G429" s="238"/>
    </row>
    <row r="430" spans="7:7" s="15" customFormat="1">
      <c r="G430" s="238"/>
    </row>
    <row r="431" spans="7:7" s="15" customFormat="1">
      <c r="G431" s="238"/>
    </row>
    <row r="432" spans="7:7" s="15" customFormat="1">
      <c r="G432" s="238"/>
    </row>
    <row r="433" spans="7:7" s="15" customFormat="1">
      <c r="G433" s="238"/>
    </row>
    <row r="434" spans="7:7" s="15" customFormat="1">
      <c r="G434" s="238"/>
    </row>
    <row r="435" spans="7:7" s="15" customFormat="1">
      <c r="G435" s="238"/>
    </row>
    <row r="436" spans="7:7" s="15" customFormat="1">
      <c r="G436" s="238"/>
    </row>
    <row r="437" spans="7:7" s="15" customFormat="1">
      <c r="G437" s="238"/>
    </row>
    <row r="438" spans="7:7" s="15" customFormat="1">
      <c r="G438" s="238"/>
    </row>
    <row r="439" spans="7:7" s="15" customFormat="1">
      <c r="G439" s="238"/>
    </row>
    <row r="440" spans="7:7" s="15" customFormat="1">
      <c r="G440" s="238"/>
    </row>
    <row r="441" spans="7:7" s="15" customFormat="1">
      <c r="G441" s="238"/>
    </row>
    <row r="442" spans="7:7" s="15" customFormat="1">
      <c r="G442" s="238"/>
    </row>
    <row r="443" spans="7:7" s="15" customFormat="1">
      <c r="G443" s="238"/>
    </row>
    <row r="444" spans="7:7" s="15" customFormat="1">
      <c r="G444" s="238"/>
    </row>
    <row r="445" spans="7:7" s="15" customFormat="1">
      <c r="G445" s="238"/>
    </row>
    <row r="446" spans="7:7" s="15" customFormat="1">
      <c r="G446" s="238"/>
    </row>
    <row r="447" spans="7:7" s="15" customFormat="1">
      <c r="G447" s="238"/>
    </row>
    <row r="448" spans="7:7" s="15" customFormat="1">
      <c r="G448" s="238"/>
    </row>
    <row r="449" spans="7:7" s="15" customFormat="1">
      <c r="G449" s="238"/>
    </row>
    <row r="450" spans="7:7" s="15" customFormat="1">
      <c r="G450" s="238"/>
    </row>
    <row r="451" spans="7:7" s="15" customFormat="1">
      <c r="G451" s="238"/>
    </row>
    <row r="452" spans="7:7" s="15" customFormat="1">
      <c r="G452" s="238"/>
    </row>
    <row r="453" spans="7:7" s="15" customFormat="1">
      <c r="G453" s="238"/>
    </row>
    <row r="454" spans="7:7" s="15" customFormat="1">
      <c r="G454" s="238"/>
    </row>
    <row r="455" spans="7:7" s="15" customFormat="1">
      <c r="G455" s="238"/>
    </row>
    <row r="456" spans="7:7" s="15" customFormat="1">
      <c r="G456" s="238"/>
    </row>
    <row r="457" spans="7:7" s="15" customFormat="1">
      <c r="G457" s="238"/>
    </row>
    <row r="458" spans="7:7" s="15" customFormat="1">
      <c r="G458" s="238"/>
    </row>
    <row r="459" spans="7:7" s="15" customFormat="1">
      <c r="G459" s="238"/>
    </row>
    <row r="460" spans="7:7" s="15" customFormat="1">
      <c r="G460" s="238"/>
    </row>
    <row r="461" spans="7:7" s="15" customFormat="1">
      <c r="G461" s="238"/>
    </row>
    <row r="462" spans="7:7" s="15" customFormat="1">
      <c r="G462" s="238"/>
    </row>
    <row r="463" spans="7:7" s="15" customFormat="1">
      <c r="G463" s="238"/>
    </row>
    <row r="464" spans="7:7" s="15" customFormat="1">
      <c r="G464" s="238"/>
    </row>
    <row r="465" spans="7:7" s="15" customFormat="1">
      <c r="G465" s="238"/>
    </row>
    <row r="466" spans="7:7" s="15" customFormat="1">
      <c r="G466" s="238"/>
    </row>
    <row r="467" spans="7:7" s="15" customFormat="1">
      <c r="G467" s="238"/>
    </row>
    <row r="468" spans="7:7" s="15" customFormat="1">
      <c r="G468" s="238"/>
    </row>
    <row r="469" spans="7:7" s="15" customFormat="1">
      <c r="G469" s="238"/>
    </row>
    <row r="470" spans="7:7" s="15" customFormat="1">
      <c r="G470" s="238"/>
    </row>
    <row r="471" spans="7:7" s="15" customFormat="1">
      <c r="G471" s="238"/>
    </row>
    <row r="472" spans="7:7" s="15" customFormat="1">
      <c r="G472" s="238"/>
    </row>
    <row r="473" spans="7:7" s="15" customFormat="1">
      <c r="G473" s="238"/>
    </row>
    <row r="474" spans="7:7" s="15" customFormat="1">
      <c r="G474" s="238"/>
    </row>
    <row r="475" spans="7:7" s="15" customFormat="1">
      <c r="G475" s="238"/>
    </row>
    <row r="476" spans="7:7" s="15" customFormat="1">
      <c r="G476" s="238"/>
    </row>
    <row r="477" spans="7:7" s="15" customFormat="1">
      <c r="G477" s="238"/>
    </row>
    <row r="478" spans="7:7" s="15" customFormat="1">
      <c r="G478" s="238"/>
    </row>
    <row r="479" spans="7:7" s="15" customFormat="1">
      <c r="G479" s="238"/>
    </row>
    <row r="480" spans="7:7" s="15" customFormat="1">
      <c r="G480" s="238"/>
    </row>
    <row r="481" spans="7:7" s="15" customFormat="1">
      <c r="G481" s="238"/>
    </row>
    <row r="482" spans="7:7" s="15" customFormat="1">
      <c r="G482" s="238"/>
    </row>
    <row r="483" spans="7:7" s="15" customFormat="1">
      <c r="G483" s="238"/>
    </row>
    <row r="484" spans="7:7" s="15" customFormat="1">
      <c r="G484" s="238"/>
    </row>
    <row r="485" spans="7:7" s="15" customFormat="1">
      <c r="G485" s="238"/>
    </row>
    <row r="486" spans="7:7" s="15" customFormat="1">
      <c r="G486" s="238"/>
    </row>
    <row r="487" spans="7:7" s="15" customFormat="1">
      <c r="G487" s="238"/>
    </row>
    <row r="488" spans="7:7" s="15" customFormat="1">
      <c r="G488" s="238"/>
    </row>
    <row r="489" spans="7:7" s="15" customFormat="1">
      <c r="G489" s="238"/>
    </row>
    <row r="490" spans="7:7" s="15" customFormat="1">
      <c r="G490" s="238"/>
    </row>
    <row r="491" spans="7:7" s="15" customFormat="1">
      <c r="G491" s="238"/>
    </row>
    <row r="492" spans="7:7" s="15" customFormat="1">
      <c r="G492" s="238"/>
    </row>
    <row r="493" spans="7:7" s="15" customFormat="1">
      <c r="G493" s="238"/>
    </row>
    <row r="494" spans="7:7" s="15" customFormat="1">
      <c r="G494" s="238"/>
    </row>
    <row r="495" spans="7:7" s="15" customFormat="1">
      <c r="G495" s="238"/>
    </row>
    <row r="496" spans="7:7" s="15" customFormat="1">
      <c r="G496" s="238"/>
    </row>
    <row r="497" spans="7:7" s="15" customFormat="1">
      <c r="G497" s="238"/>
    </row>
    <row r="498" spans="7:7" s="15" customFormat="1">
      <c r="G498" s="238"/>
    </row>
    <row r="499" spans="7:7" s="15" customFormat="1">
      <c r="G499" s="238"/>
    </row>
    <row r="500" spans="7:7" s="15" customFormat="1">
      <c r="G500" s="238"/>
    </row>
    <row r="501" spans="7:7" s="15" customFormat="1">
      <c r="G501" s="238"/>
    </row>
    <row r="502" spans="7:7" s="15" customFormat="1">
      <c r="G502" s="238"/>
    </row>
    <row r="503" spans="7:7" s="15" customFormat="1">
      <c r="G503" s="238"/>
    </row>
    <row r="504" spans="7:7" s="15" customFormat="1">
      <c r="G504" s="238"/>
    </row>
    <row r="505" spans="7:7" s="15" customFormat="1">
      <c r="G505" s="238"/>
    </row>
    <row r="506" spans="7:7" s="15" customFormat="1">
      <c r="G506" s="238"/>
    </row>
    <row r="507" spans="7:7" s="15" customFormat="1">
      <c r="G507" s="238"/>
    </row>
    <row r="508" spans="7:7" s="15" customFormat="1">
      <c r="G508" s="238"/>
    </row>
    <row r="509" spans="7:7" s="15" customFormat="1">
      <c r="G509" s="238"/>
    </row>
    <row r="510" spans="7:7" s="15" customFormat="1">
      <c r="G510" s="238"/>
    </row>
    <row r="511" spans="7:7" s="15" customFormat="1">
      <c r="G511" s="238"/>
    </row>
    <row r="512" spans="7:7" s="15" customFormat="1">
      <c r="G512" s="238"/>
    </row>
    <row r="513" spans="7:7" s="15" customFormat="1">
      <c r="G513" s="238"/>
    </row>
    <row r="514" spans="7:7" s="15" customFormat="1">
      <c r="G514" s="238"/>
    </row>
    <row r="515" spans="7:7" s="15" customFormat="1">
      <c r="G515" s="238"/>
    </row>
    <row r="516" spans="7:7" s="15" customFormat="1">
      <c r="G516" s="238"/>
    </row>
    <row r="517" spans="7:7" s="15" customFormat="1">
      <c r="G517" s="238"/>
    </row>
    <row r="518" spans="7:7" s="15" customFormat="1">
      <c r="G518" s="238"/>
    </row>
    <row r="519" spans="7:7" s="15" customFormat="1">
      <c r="G519" s="238"/>
    </row>
    <row r="520" spans="7:7" s="15" customFormat="1">
      <c r="G520" s="238"/>
    </row>
    <row r="521" spans="7:7" s="15" customFormat="1">
      <c r="G521" s="238"/>
    </row>
    <row r="522" spans="7:7" s="15" customFormat="1">
      <c r="G522" s="238"/>
    </row>
    <row r="523" spans="7:7" s="15" customFormat="1">
      <c r="G523" s="238"/>
    </row>
    <row r="524" spans="7:7" s="15" customFormat="1">
      <c r="G524" s="238"/>
    </row>
    <row r="525" spans="7:7" s="15" customFormat="1">
      <c r="G525" s="238"/>
    </row>
    <row r="526" spans="7:7" s="15" customFormat="1">
      <c r="G526" s="238"/>
    </row>
    <row r="527" spans="7:7" s="15" customFormat="1">
      <c r="G527" s="238"/>
    </row>
    <row r="528" spans="7:7" s="15" customFormat="1">
      <c r="G528" s="238"/>
    </row>
    <row r="529" spans="7:7" s="15" customFormat="1">
      <c r="G529" s="238"/>
    </row>
    <row r="530" spans="7:7" s="15" customFormat="1">
      <c r="G530" s="238"/>
    </row>
    <row r="531" spans="7:7" s="15" customFormat="1">
      <c r="G531" s="238"/>
    </row>
    <row r="532" spans="7:7" s="15" customFormat="1">
      <c r="G532" s="238"/>
    </row>
    <row r="533" spans="7:7" s="15" customFormat="1">
      <c r="G533" s="238"/>
    </row>
    <row r="534" spans="7:7" s="15" customFormat="1">
      <c r="G534" s="238"/>
    </row>
    <row r="535" spans="7:7" s="15" customFormat="1">
      <c r="G535" s="238"/>
    </row>
    <row r="536" spans="7:7" s="15" customFormat="1">
      <c r="G536" s="238"/>
    </row>
    <row r="537" spans="7:7" s="15" customFormat="1">
      <c r="G537" s="238"/>
    </row>
    <row r="538" spans="7:7" s="15" customFormat="1">
      <c r="G538" s="238"/>
    </row>
    <row r="539" spans="7:7" s="15" customFormat="1">
      <c r="G539" s="238"/>
    </row>
    <row r="540" spans="7:7" s="15" customFormat="1">
      <c r="G540" s="238"/>
    </row>
    <row r="541" spans="7:7" s="15" customFormat="1">
      <c r="G541" s="238"/>
    </row>
    <row r="542" spans="7:7" s="15" customFormat="1">
      <c r="G542" s="238"/>
    </row>
    <row r="543" spans="7:7" s="15" customFormat="1">
      <c r="G543" s="238"/>
    </row>
    <row r="544" spans="7:7" s="15" customFormat="1">
      <c r="G544" s="238"/>
    </row>
    <row r="545" spans="7:7" s="15" customFormat="1">
      <c r="G545" s="238"/>
    </row>
    <row r="546" spans="7:7" s="15" customFormat="1">
      <c r="G546" s="238"/>
    </row>
    <row r="547" spans="7:7" s="15" customFormat="1">
      <c r="G547" s="238"/>
    </row>
    <row r="548" spans="7:7" s="15" customFormat="1">
      <c r="G548" s="238"/>
    </row>
    <row r="549" spans="7:7" s="15" customFormat="1">
      <c r="G549" s="238"/>
    </row>
    <row r="550" spans="7:7" s="15" customFormat="1">
      <c r="G550" s="238"/>
    </row>
    <row r="551" spans="7:7" s="15" customFormat="1">
      <c r="G551" s="238"/>
    </row>
    <row r="552" spans="7:7" s="15" customFormat="1">
      <c r="G552" s="238"/>
    </row>
    <row r="553" spans="7:7" s="15" customFormat="1">
      <c r="G553" s="238"/>
    </row>
    <row r="554" spans="7:7" s="15" customFormat="1">
      <c r="G554" s="238"/>
    </row>
    <row r="555" spans="7:7" s="15" customFormat="1">
      <c r="G555" s="238"/>
    </row>
    <row r="556" spans="7:7" s="15" customFormat="1">
      <c r="G556" s="238"/>
    </row>
    <row r="557" spans="7:7" s="15" customFormat="1">
      <c r="G557" s="238"/>
    </row>
    <row r="558" spans="7:7" s="15" customFormat="1">
      <c r="G558" s="238"/>
    </row>
    <row r="559" spans="7:7" s="15" customFormat="1">
      <c r="G559" s="238"/>
    </row>
    <row r="560" spans="7:7" s="15" customFormat="1">
      <c r="G560" s="238"/>
    </row>
    <row r="561" spans="7:7" s="15" customFormat="1">
      <c r="G561" s="238"/>
    </row>
    <row r="562" spans="7:7" s="15" customFormat="1">
      <c r="G562" s="238"/>
    </row>
    <row r="563" spans="7:7" s="15" customFormat="1">
      <c r="G563" s="238"/>
    </row>
    <row r="564" spans="7:7" s="15" customFormat="1">
      <c r="G564" s="238"/>
    </row>
    <row r="565" spans="7:7" s="15" customFormat="1">
      <c r="G565" s="238"/>
    </row>
    <row r="566" spans="7:7" s="15" customFormat="1">
      <c r="G566" s="238"/>
    </row>
    <row r="567" spans="7:7" s="15" customFormat="1">
      <c r="G567" s="238"/>
    </row>
    <row r="568" spans="7:7" s="15" customFormat="1">
      <c r="G568" s="238"/>
    </row>
    <row r="569" spans="7:7" s="15" customFormat="1">
      <c r="G569" s="238"/>
    </row>
    <row r="570" spans="7:7" s="15" customFormat="1">
      <c r="G570" s="238"/>
    </row>
    <row r="571" spans="7:7" s="15" customFormat="1">
      <c r="G571" s="238"/>
    </row>
    <row r="572" spans="7:7" s="15" customFormat="1">
      <c r="G572" s="238"/>
    </row>
    <row r="573" spans="7:7" s="15" customFormat="1">
      <c r="G573" s="238"/>
    </row>
    <row r="574" spans="7:7" s="15" customFormat="1">
      <c r="G574" s="238"/>
    </row>
    <row r="575" spans="7:7" s="15" customFormat="1">
      <c r="G575" s="238"/>
    </row>
    <row r="576" spans="7:7" s="15" customFormat="1">
      <c r="G576" s="238"/>
    </row>
    <row r="577" spans="7:7" s="15" customFormat="1">
      <c r="G577" s="238"/>
    </row>
    <row r="578" spans="7:7" s="15" customFormat="1">
      <c r="G578" s="238"/>
    </row>
    <row r="579" spans="7:7" s="15" customFormat="1">
      <c r="G579" s="238"/>
    </row>
    <row r="580" spans="7:7" s="15" customFormat="1">
      <c r="G580" s="238"/>
    </row>
    <row r="581" spans="7:7" s="15" customFormat="1">
      <c r="G581" s="238"/>
    </row>
    <row r="582" spans="7:7" s="15" customFormat="1">
      <c r="G582" s="238"/>
    </row>
    <row r="583" spans="7:7" s="15" customFormat="1">
      <c r="G583" s="238"/>
    </row>
    <row r="584" spans="7:7" s="15" customFormat="1">
      <c r="G584" s="238"/>
    </row>
    <row r="585" spans="7:7" s="15" customFormat="1">
      <c r="G585" s="238"/>
    </row>
    <row r="586" spans="7:7" s="15" customFormat="1">
      <c r="G586" s="238"/>
    </row>
    <row r="587" spans="7:7" s="15" customFormat="1">
      <c r="G587" s="238"/>
    </row>
  </sheetData>
  <mergeCells count="3">
    <mergeCell ref="C3:I3"/>
    <mergeCell ref="H6:I6"/>
    <mergeCell ref="F6:G6"/>
  </mergeCells>
  <pageMargins left="0.59055118110236227" right="0.35433070866141736" top="1.1811023622047245" bottom="2.3622047244094491" header="0.51181102362204722" footer="0.51181102362204722"/>
  <pageSetup paperSize="9" scale="42" orientation="portrait" blackAndWhite="1" r:id="rId1"/>
  <headerFooter alignWithMargins="0">
    <oddFooter>&amp;C&amp;"Times New Roman,Normal"&amp;12İlişikteki açıklama ve dipnotlar bu konsolide olmayan finansal tabloların tamamlayıcı parçalarıdır.
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540"/>
  <sheetViews>
    <sheetView showGridLines="0" zoomScale="60" zoomScaleNormal="60" workbookViewId="0">
      <selection activeCell="D24" sqref="D24"/>
    </sheetView>
  </sheetViews>
  <sheetFormatPr defaultRowHeight="12.75"/>
  <cols>
    <col min="1" max="1" width="3.85546875" style="1" customWidth="1"/>
    <col min="2" max="2" width="103.42578125" style="15" customWidth="1"/>
    <col min="3" max="3" width="26.140625" style="15" bestFit="1" customWidth="1"/>
    <col min="4" max="4" width="25.42578125" style="15" customWidth="1"/>
    <col min="5" max="5" width="13.28515625" style="1" bestFit="1" customWidth="1"/>
    <col min="6" max="16384" width="9.140625" style="1"/>
  </cols>
  <sheetData>
    <row r="1" spans="2:6" ht="15">
      <c r="B1" s="210"/>
      <c r="C1" s="210"/>
      <c r="D1" s="210"/>
    </row>
    <row r="2" spans="2:6" ht="29.25">
      <c r="B2" s="211" t="s">
        <v>587</v>
      </c>
      <c r="C2" s="111"/>
      <c r="D2" s="112"/>
    </row>
    <row r="3" spans="2:6" ht="15">
      <c r="B3" s="212" t="s">
        <v>481</v>
      </c>
      <c r="C3" s="113"/>
      <c r="D3" s="114"/>
    </row>
    <row r="4" spans="2:6" ht="15">
      <c r="B4" s="115"/>
      <c r="C4" s="116"/>
      <c r="D4" s="117"/>
    </row>
    <row r="5" spans="2:6" ht="19.5" customHeight="1">
      <c r="B5" s="118"/>
      <c r="C5" s="416" t="s">
        <v>589</v>
      </c>
      <c r="D5" s="417"/>
    </row>
    <row r="6" spans="2:6" s="15" customFormat="1" ht="15.75">
      <c r="B6" s="119" t="s">
        <v>482</v>
      </c>
      <c r="C6" s="291" t="s">
        <v>0</v>
      </c>
      <c r="D6" s="292" t="s">
        <v>1</v>
      </c>
    </row>
    <row r="7" spans="2:6" ht="15.75">
      <c r="B7" s="120"/>
      <c r="C7" s="293" t="s">
        <v>600</v>
      </c>
      <c r="D7" s="294" t="s">
        <v>598</v>
      </c>
    </row>
    <row r="8" spans="2:6" ht="28.5">
      <c r="B8" s="121" t="s">
        <v>483</v>
      </c>
      <c r="C8" s="213">
        <v>-1345</v>
      </c>
      <c r="D8" s="214">
        <v>14</v>
      </c>
    </row>
    <row r="9" spans="2:6" ht="14.25">
      <c r="B9" s="122" t="s">
        <v>484</v>
      </c>
      <c r="C9" s="213">
        <v>0</v>
      </c>
      <c r="D9" s="213">
        <v>0</v>
      </c>
    </row>
    <row r="10" spans="2:6" ht="14.25">
      <c r="B10" s="122" t="s">
        <v>485</v>
      </c>
      <c r="C10" s="213">
        <v>0</v>
      </c>
      <c r="D10" s="213">
        <v>0</v>
      </c>
    </row>
    <row r="11" spans="2:6" ht="14.25">
      <c r="B11" s="123" t="s">
        <v>486</v>
      </c>
      <c r="C11" s="213">
        <v>0</v>
      </c>
      <c r="D11" s="213">
        <v>0</v>
      </c>
    </row>
    <row r="12" spans="2:6" ht="28.5">
      <c r="B12" s="122" t="s">
        <v>487</v>
      </c>
      <c r="C12" s="213">
        <v>0</v>
      </c>
      <c r="D12" s="213">
        <v>0</v>
      </c>
      <c r="E12" s="197"/>
      <c r="F12" s="197"/>
    </row>
    <row r="13" spans="2:6" ht="28.5">
      <c r="B13" s="122" t="s">
        <v>488</v>
      </c>
      <c r="C13" s="213">
        <v>0</v>
      </c>
      <c r="D13" s="213">
        <v>0</v>
      </c>
    </row>
    <row r="14" spans="2:6" ht="28.5">
      <c r="B14" s="122" t="s">
        <v>489</v>
      </c>
      <c r="C14" s="213">
        <v>0</v>
      </c>
      <c r="D14" s="213">
        <v>0</v>
      </c>
    </row>
    <row r="15" spans="2:6" ht="28.5">
      <c r="B15" s="122" t="s">
        <v>490</v>
      </c>
      <c r="C15" s="213">
        <v>0</v>
      </c>
      <c r="D15" s="213">
        <v>0</v>
      </c>
    </row>
    <row r="16" spans="2:6" ht="14.25">
      <c r="B16" s="122" t="s">
        <v>491</v>
      </c>
      <c r="C16" s="213">
        <v>269</v>
      </c>
      <c r="D16" s="214">
        <v>-543</v>
      </c>
    </row>
    <row r="17" spans="2:4" ht="14.25">
      <c r="B17" s="122" t="s">
        <v>492</v>
      </c>
      <c r="C17" s="213">
        <f>+C23</f>
        <v>-1076</v>
      </c>
      <c r="D17" s="214">
        <v>-529</v>
      </c>
    </row>
    <row r="18" spans="2:4" ht="15">
      <c r="B18" s="122" t="s">
        <v>493</v>
      </c>
      <c r="C18" s="213">
        <v>0</v>
      </c>
      <c r="D18" s="216">
        <v>-468</v>
      </c>
    </row>
    <row r="19" spans="2:4" ht="15">
      <c r="B19" s="124" t="s">
        <v>494</v>
      </c>
      <c r="C19" s="213">
        <v>0</v>
      </c>
      <c r="D19" s="213">
        <v>0</v>
      </c>
    </row>
    <row r="20" spans="2:4" ht="30">
      <c r="B20" s="124" t="s">
        <v>495</v>
      </c>
      <c r="C20" s="213">
        <v>0</v>
      </c>
      <c r="D20" s="213">
        <v>0</v>
      </c>
    </row>
    <row r="21" spans="2:4" ht="30">
      <c r="B21" s="124" t="s">
        <v>496</v>
      </c>
      <c r="C21" s="213">
        <v>0</v>
      </c>
      <c r="D21" s="213">
        <v>0</v>
      </c>
    </row>
    <row r="22" spans="2:4" ht="15">
      <c r="B22" s="124" t="s">
        <v>497</v>
      </c>
      <c r="C22" s="213">
        <v>0</v>
      </c>
      <c r="D22" s="215">
        <v>-468</v>
      </c>
    </row>
    <row r="23" spans="2:4" ht="14.25">
      <c r="B23" s="125" t="s">
        <v>498</v>
      </c>
      <c r="C23" s="217">
        <f>+C8+C16</f>
        <v>-1076</v>
      </c>
      <c r="D23" s="218">
        <v>-997</v>
      </c>
    </row>
    <row r="24" spans="2:4" ht="15">
      <c r="B24" s="219"/>
      <c r="C24" s="219"/>
      <c r="D24" s="219"/>
    </row>
    <row r="25" spans="2:4" ht="15">
      <c r="B25" s="219"/>
      <c r="C25" s="219"/>
      <c r="D25" s="219"/>
    </row>
    <row r="26" spans="2:4" ht="15">
      <c r="B26" s="219"/>
      <c r="C26" s="219"/>
      <c r="D26" s="219"/>
    </row>
    <row r="27" spans="2:4" ht="15">
      <c r="B27" s="219"/>
      <c r="C27" s="219"/>
      <c r="D27" s="219"/>
    </row>
    <row r="28" spans="2:4" ht="15">
      <c r="B28" s="219"/>
      <c r="C28" s="224"/>
      <c r="D28" s="219"/>
    </row>
    <row r="29" spans="2:4" ht="15">
      <c r="B29" s="219"/>
      <c r="C29" s="219"/>
      <c r="D29" s="219"/>
    </row>
    <row r="30" spans="2:4" ht="15">
      <c r="B30" s="219"/>
      <c r="C30" s="219"/>
      <c r="D30" s="219"/>
    </row>
    <row r="31" spans="2:4" s="15" customFormat="1" ht="15">
      <c r="B31" s="210"/>
      <c r="C31" s="220"/>
      <c r="D31" s="219"/>
    </row>
    <row r="32" spans="2:4" s="15" customFormat="1" ht="15">
      <c r="B32" s="210"/>
      <c r="C32" s="219"/>
      <c r="D32" s="221"/>
    </row>
    <row r="33" spans="2:4" ht="15">
      <c r="B33" s="219"/>
      <c r="C33" s="219"/>
      <c r="D33" s="219"/>
    </row>
    <row r="34" spans="2:4" ht="15">
      <c r="B34" s="210"/>
      <c r="C34" s="210"/>
      <c r="D34" s="210"/>
    </row>
    <row r="35" spans="2:4" ht="15">
      <c r="B35" s="210"/>
      <c r="C35" s="210"/>
      <c r="D35" s="210"/>
    </row>
    <row r="36" spans="2:4" ht="15">
      <c r="B36" s="210"/>
      <c r="C36" s="210"/>
      <c r="D36" s="210"/>
    </row>
    <row r="37" spans="2:4" ht="15">
      <c r="B37" s="210"/>
      <c r="C37" s="210"/>
      <c r="D37" s="210"/>
    </row>
    <row r="38" spans="2:4" s="15" customFormat="1" ht="15">
      <c r="B38" s="210"/>
      <c r="C38" s="210"/>
      <c r="D38" s="210"/>
    </row>
    <row r="39" spans="2:4" s="15" customFormat="1" ht="15">
      <c r="B39" s="210"/>
      <c r="C39" s="210"/>
      <c r="D39" s="210"/>
    </row>
    <row r="40" spans="2:4" s="15" customFormat="1" ht="15">
      <c r="B40" s="210"/>
      <c r="C40" s="210"/>
      <c r="D40" s="210"/>
    </row>
    <row r="41" spans="2:4" s="15" customFormat="1" ht="15">
      <c r="B41" s="210"/>
      <c r="C41" s="210"/>
      <c r="D41" s="210"/>
    </row>
    <row r="42" spans="2:4" s="15" customFormat="1" ht="15">
      <c r="B42" s="210"/>
      <c r="C42" s="210"/>
      <c r="D42" s="210"/>
    </row>
    <row r="43" spans="2:4" s="15" customFormat="1" ht="15">
      <c r="B43" s="210"/>
      <c r="C43" s="210"/>
      <c r="D43" s="210"/>
    </row>
    <row r="44" spans="2:4" s="15" customFormat="1" ht="15">
      <c r="B44" s="210"/>
      <c r="C44" s="210"/>
      <c r="D44" s="210"/>
    </row>
    <row r="45" spans="2:4" s="15" customFormat="1" ht="15">
      <c r="B45" s="210"/>
      <c r="C45" s="210"/>
      <c r="D45" s="210"/>
    </row>
    <row r="46" spans="2:4" s="15" customFormat="1" ht="15">
      <c r="B46" s="210"/>
      <c r="C46" s="210"/>
      <c r="D46" s="210"/>
    </row>
    <row r="47" spans="2:4" s="15" customFormat="1" ht="15">
      <c r="B47" s="210"/>
      <c r="C47" s="210"/>
      <c r="D47" s="210"/>
    </row>
    <row r="48" spans="2:4" s="15" customFormat="1" ht="15">
      <c r="B48" s="210"/>
      <c r="C48" s="210"/>
      <c r="D48" s="210"/>
    </row>
    <row r="49" spans="2:4" s="15" customFormat="1" ht="15">
      <c r="B49" s="210"/>
      <c r="C49" s="210"/>
      <c r="D49" s="210"/>
    </row>
    <row r="50" spans="2:4" s="15" customFormat="1" ht="15">
      <c r="B50" s="210"/>
      <c r="C50" s="210"/>
      <c r="D50" s="210"/>
    </row>
    <row r="51" spans="2:4" s="15" customFormat="1" ht="15">
      <c r="B51" s="210"/>
      <c r="C51" s="210"/>
      <c r="D51" s="210"/>
    </row>
    <row r="52" spans="2:4" s="15" customFormat="1" ht="15">
      <c r="B52" s="210"/>
      <c r="C52" s="210"/>
      <c r="D52" s="210"/>
    </row>
    <row r="53" spans="2:4" s="15" customFormat="1" ht="15">
      <c r="B53" s="210"/>
      <c r="C53" s="210"/>
      <c r="D53" s="210"/>
    </row>
    <row r="54" spans="2:4" s="15" customFormat="1" ht="15">
      <c r="B54" s="210"/>
      <c r="C54" s="210"/>
      <c r="D54" s="210"/>
    </row>
    <row r="55" spans="2:4" s="15" customFormat="1" ht="15">
      <c r="B55" s="210"/>
      <c r="C55" s="210"/>
      <c r="D55" s="210"/>
    </row>
    <row r="56" spans="2:4" s="15" customFormat="1" ht="15">
      <c r="B56" s="210"/>
      <c r="C56" s="210"/>
      <c r="D56" s="210"/>
    </row>
    <row r="57" spans="2:4" s="15" customFormat="1" ht="15">
      <c r="B57" s="210"/>
      <c r="C57" s="210"/>
      <c r="D57" s="210"/>
    </row>
    <row r="58" spans="2:4" s="15" customFormat="1" ht="15">
      <c r="B58" s="210"/>
      <c r="C58" s="210"/>
      <c r="D58" s="210"/>
    </row>
    <row r="59" spans="2:4" s="15" customFormat="1" ht="15">
      <c r="B59" s="210"/>
      <c r="C59" s="210"/>
      <c r="D59" s="210"/>
    </row>
    <row r="60" spans="2:4" s="15" customFormat="1" ht="15">
      <c r="B60" s="210"/>
      <c r="C60" s="210"/>
      <c r="D60" s="210"/>
    </row>
    <row r="61" spans="2:4" s="15" customFormat="1" ht="15">
      <c r="B61" s="210"/>
      <c r="C61" s="210"/>
      <c r="D61" s="210"/>
    </row>
    <row r="62" spans="2:4" s="15" customFormat="1" ht="15">
      <c r="B62" s="210"/>
      <c r="C62" s="210"/>
      <c r="D62" s="210"/>
    </row>
    <row r="63" spans="2:4" s="15" customFormat="1" ht="15">
      <c r="B63" s="210"/>
      <c r="C63" s="210"/>
      <c r="D63" s="210"/>
    </row>
    <row r="64" spans="2:4" s="15" customFormat="1" ht="15">
      <c r="B64" s="210"/>
      <c r="C64" s="210"/>
      <c r="D64" s="210"/>
    </row>
    <row r="65" spans="2:4" s="15" customFormat="1" ht="15">
      <c r="B65" s="210"/>
      <c r="C65" s="210"/>
      <c r="D65" s="210"/>
    </row>
    <row r="66" spans="2:4" s="15" customFormat="1" ht="15">
      <c r="B66" s="210"/>
      <c r="C66" s="210"/>
      <c r="D66" s="210"/>
    </row>
    <row r="67" spans="2:4" s="15" customFormat="1" ht="15">
      <c r="B67" s="210"/>
      <c r="C67" s="210"/>
      <c r="D67" s="210"/>
    </row>
    <row r="68" spans="2:4" s="15" customFormat="1" ht="15">
      <c r="B68" s="210"/>
      <c r="C68" s="210"/>
      <c r="D68" s="210"/>
    </row>
    <row r="69" spans="2:4" s="15" customFormat="1" ht="15">
      <c r="B69" s="210"/>
      <c r="C69" s="210"/>
      <c r="D69" s="210"/>
    </row>
    <row r="70" spans="2:4" s="15" customFormat="1" ht="15">
      <c r="B70" s="210"/>
      <c r="C70" s="210"/>
      <c r="D70" s="210"/>
    </row>
    <row r="71" spans="2:4" s="15" customFormat="1"/>
    <row r="72" spans="2:4" s="15" customFormat="1"/>
    <row r="73" spans="2:4" s="15" customFormat="1"/>
    <row r="74" spans="2:4" s="15" customFormat="1"/>
    <row r="75" spans="2:4" s="15" customFormat="1"/>
    <row r="76" spans="2:4" s="15" customFormat="1"/>
    <row r="77" spans="2:4" s="15" customFormat="1"/>
    <row r="78" spans="2:4" s="15" customFormat="1"/>
    <row r="79" spans="2:4" s="15" customFormat="1"/>
    <row r="80" spans="2:4" s="15" customFormat="1"/>
    <row r="81" s="15" customFormat="1"/>
    <row r="82" s="15" customFormat="1"/>
    <row r="83" s="15" customFormat="1"/>
    <row r="84" s="15" customFormat="1"/>
    <row r="85" s="15" customFormat="1"/>
    <row r="86" s="15" customFormat="1"/>
    <row r="87" s="15" customFormat="1"/>
    <row r="88" s="15" customFormat="1"/>
    <row r="89" s="15" customFormat="1"/>
    <row r="90" s="15" customFormat="1"/>
    <row r="91" s="15" customFormat="1"/>
    <row r="92" s="15" customFormat="1"/>
    <row r="93" s="15" customFormat="1"/>
    <row r="94" s="15" customFormat="1"/>
    <row r="95" s="15" customFormat="1"/>
    <row r="96" s="15" customFormat="1"/>
    <row r="97" s="15" customFormat="1"/>
    <row r="98" s="15" customFormat="1"/>
    <row r="99" s="15" customFormat="1"/>
    <row r="100" s="15" customFormat="1"/>
    <row r="101" s="15" customFormat="1"/>
    <row r="102" s="15" customFormat="1"/>
    <row r="103" s="15" customFormat="1"/>
    <row r="104" s="15" customFormat="1"/>
    <row r="105" s="15" customFormat="1"/>
    <row r="106" s="15" customFormat="1"/>
    <row r="107" s="15" customFormat="1"/>
    <row r="108" s="15" customFormat="1"/>
    <row r="109" s="15" customFormat="1"/>
    <row r="110" s="15" customFormat="1"/>
    <row r="111" s="15" customFormat="1"/>
    <row r="112" s="15" customFormat="1"/>
    <row r="113" s="15" customFormat="1"/>
    <row r="114" s="15" customFormat="1"/>
    <row r="115" s="15" customFormat="1"/>
    <row r="116" s="15" customFormat="1"/>
    <row r="117" s="15" customFormat="1"/>
    <row r="118" s="15" customFormat="1"/>
    <row r="119" s="15" customFormat="1"/>
    <row r="120" s="15" customFormat="1"/>
    <row r="121" s="15" customFormat="1"/>
    <row r="122" s="15" customFormat="1"/>
    <row r="123" s="15" customFormat="1"/>
    <row r="124" s="15" customFormat="1"/>
    <row r="125" s="15" customFormat="1"/>
    <row r="126" s="15" customFormat="1"/>
    <row r="127" s="15" customFormat="1"/>
    <row r="128" s="15" customFormat="1"/>
    <row r="129" s="15" customFormat="1"/>
    <row r="130" s="15" customFormat="1"/>
    <row r="131" s="15" customFormat="1"/>
    <row r="132" s="15" customFormat="1"/>
    <row r="133" s="15" customFormat="1"/>
    <row r="134" s="15" customFormat="1"/>
    <row r="135" s="15" customFormat="1"/>
    <row r="136" s="15" customFormat="1"/>
    <row r="137" s="15" customFormat="1"/>
    <row r="138" s="15" customFormat="1"/>
    <row r="139" s="15" customFormat="1"/>
    <row r="140" s="15" customFormat="1"/>
    <row r="141" s="15" customFormat="1"/>
    <row r="142" s="15" customFormat="1"/>
    <row r="143" s="15" customFormat="1"/>
    <row r="144" s="15" customFormat="1"/>
    <row r="145" s="15" customFormat="1"/>
    <row r="146" s="15" customFormat="1"/>
    <row r="147" s="15" customFormat="1"/>
    <row r="148" s="15" customFormat="1"/>
    <row r="149" s="15" customFormat="1"/>
    <row r="150" s="15" customFormat="1"/>
    <row r="151" s="15" customFormat="1"/>
    <row r="152" s="15" customFormat="1"/>
    <row r="153" s="15" customFormat="1"/>
    <row r="154" s="15" customFormat="1"/>
    <row r="155" s="15" customFormat="1"/>
    <row r="156" s="15" customFormat="1"/>
    <row r="157" s="15" customFormat="1"/>
    <row r="158" s="15" customFormat="1"/>
    <row r="159" s="15" customFormat="1"/>
    <row r="160" s="15" customFormat="1"/>
    <row r="161" s="15" customFormat="1"/>
    <row r="162" s="15" customFormat="1"/>
    <row r="163" s="15" customFormat="1"/>
    <row r="164" s="15" customFormat="1"/>
    <row r="165" s="15" customFormat="1"/>
    <row r="166" s="15" customFormat="1"/>
    <row r="167" s="15" customFormat="1"/>
    <row r="168" s="15" customFormat="1"/>
    <row r="169" s="15" customFormat="1"/>
    <row r="170" s="15" customFormat="1"/>
    <row r="171" s="15" customFormat="1"/>
    <row r="172" s="15" customFormat="1"/>
    <row r="173" s="15" customFormat="1"/>
    <row r="174" s="15" customFormat="1"/>
    <row r="175" s="15" customFormat="1"/>
    <row r="176" s="15" customFormat="1"/>
    <row r="177" s="15" customFormat="1"/>
    <row r="178" s="15" customFormat="1"/>
    <row r="179" s="15" customFormat="1"/>
    <row r="180" s="15" customFormat="1"/>
    <row r="181" s="15" customFormat="1"/>
    <row r="182" s="15" customFormat="1"/>
    <row r="183" s="15" customFormat="1"/>
    <row r="184" s="15" customFormat="1"/>
    <row r="185" s="15" customFormat="1"/>
    <row r="186" s="15" customFormat="1"/>
    <row r="187" s="15" customFormat="1"/>
    <row r="188" s="15" customFormat="1"/>
    <row r="189" s="15" customFormat="1"/>
    <row r="190" s="15" customFormat="1"/>
    <row r="191" s="15" customFormat="1"/>
    <row r="192" s="15" customFormat="1"/>
    <row r="193" s="15" customFormat="1"/>
    <row r="194" s="15" customFormat="1"/>
    <row r="195" s="15" customFormat="1"/>
    <row r="196" s="15" customFormat="1"/>
    <row r="197" s="15" customFormat="1"/>
    <row r="198" s="15" customFormat="1"/>
    <row r="199" s="15" customFormat="1"/>
    <row r="200" s="15" customFormat="1"/>
    <row r="201" s="15" customFormat="1"/>
    <row r="202" s="15" customFormat="1"/>
    <row r="203" s="15" customFormat="1"/>
    <row r="204" s="15" customFormat="1"/>
    <row r="205" s="15" customFormat="1"/>
    <row r="206" s="15" customFormat="1"/>
    <row r="207" s="15" customFormat="1"/>
    <row r="208" s="15" customFormat="1"/>
    <row r="209" s="15" customFormat="1"/>
    <row r="210" s="15" customFormat="1"/>
    <row r="211" s="15" customFormat="1"/>
    <row r="212" s="15" customFormat="1"/>
    <row r="213" s="15" customFormat="1"/>
    <row r="214" s="15" customFormat="1"/>
    <row r="215" s="15" customFormat="1"/>
    <row r="216" s="15" customFormat="1"/>
    <row r="217" s="15" customFormat="1"/>
    <row r="218" s="15" customFormat="1"/>
    <row r="219" s="15" customFormat="1"/>
    <row r="220" s="15" customFormat="1"/>
    <row r="221" s="15" customFormat="1"/>
    <row r="222" s="15" customFormat="1"/>
    <row r="223" s="15" customFormat="1"/>
    <row r="224" s="15" customFormat="1"/>
    <row r="225" s="15" customFormat="1"/>
    <row r="226" s="15" customFormat="1"/>
    <row r="227" s="15" customFormat="1"/>
    <row r="228" s="15" customFormat="1"/>
    <row r="229" s="15" customFormat="1"/>
    <row r="230" s="15" customFormat="1"/>
    <row r="231" s="15" customFormat="1"/>
    <row r="232" s="15" customFormat="1"/>
    <row r="233" s="15" customFormat="1"/>
    <row r="234" s="15" customFormat="1"/>
    <row r="235" s="15" customFormat="1"/>
    <row r="236" s="15" customFormat="1"/>
    <row r="237" s="15" customFormat="1"/>
    <row r="238" s="15" customFormat="1"/>
    <row r="239" s="15" customFormat="1"/>
    <row r="240" s="15" customFormat="1"/>
    <row r="241" s="15" customFormat="1"/>
    <row r="242" s="15" customFormat="1"/>
    <row r="243" s="15" customFormat="1"/>
    <row r="244" s="15" customFormat="1"/>
    <row r="245" s="15" customFormat="1"/>
    <row r="246" s="15" customFormat="1"/>
    <row r="247" s="15" customFormat="1"/>
    <row r="248" s="15" customFormat="1"/>
    <row r="249" s="15" customFormat="1"/>
    <row r="250" s="15" customFormat="1"/>
    <row r="251" s="15" customFormat="1"/>
    <row r="252" s="15" customFormat="1"/>
    <row r="253" s="15" customFormat="1"/>
    <row r="254" s="15" customFormat="1"/>
    <row r="255" s="15" customFormat="1"/>
    <row r="256" s="15" customFormat="1"/>
    <row r="257" s="15" customFormat="1"/>
    <row r="258" s="15" customFormat="1"/>
    <row r="259" s="15" customFormat="1"/>
    <row r="260" s="15" customFormat="1"/>
    <row r="261" s="15" customFormat="1"/>
    <row r="262" s="15" customFormat="1"/>
    <row r="263" s="15" customFormat="1"/>
    <row r="264" s="15" customFormat="1"/>
    <row r="265" s="15" customFormat="1"/>
    <row r="266" s="15" customFormat="1"/>
    <row r="267" s="15" customFormat="1"/>
    <row r="268" s="15" customFormat="1"/>
    <row r="269" s="15" customFormat="1"/>
    <row r="270" s="15" customFormat="1"/>
    <row r="271" s="15" customFormat="1"/>
    <row r="272" s="15" customFormat="1"/>
    <row r="273" s="15" customFormat="1"/>
    <row r="274" s="15" customFormat="1"/>
    <row r="275" s="15" customFormat="1"/>
    <row r="276" s="15" customFormat="1"/>
    <row r="277" s="15" customFormat="1"/>
    <row r="278" s="15" customFormat="1"/>
    <row r="279" s="15" customFormat="1"/>
    <row r="280" s="15" customFormat="1"/>
    <row r="281" s="15" customFormat="1"/>
    <row r="282" s="15" customFormat="1"/>
    <row r="283" s="15" customFormat="1"/>
    <row r="284" s="15" customFormat="1"/>
    <row r="285" s="15" customFormat="1"/>
    <row r="286" s="15" customFormat="1"/>
    <row r="287" s="15" customFormat="1"/>
    <row r="288" s="15" customFormat="1"/>
    <row r="289" s="15" customFormat="1"/>
    <row r="290" s="15" customFormat="1"/>
    <row r="291" s="15" customFormat="1"/>
    <row r="292" s="15" customFormat="1"/>
    <row r="293" s="15" customFormat="1"/>
    <row r="294" s="15" customFormat="1"/>
    <row r="295" s="15" customFormat="1"/>
    <row r="296" s="15" customFormat="1"/>
    <row r="297" s="15" customFormat="1"/>
    <row r="298" s="15" customFormat="1"/>
    <row r="299" s="15" customFormat="1"/>
    <row r="300" s="15" customFormat="1"/>
    <row r="301" s="15" customFormat="1"/>
    <row r="302" s="15" customFormat="1"/>
    <row r="303" s="15" customFormat="1"/>
    <row r="304" s="15" customFormat="1"/>
    <row r="305" s="15" customFormat="1"/>
    <row r="306" s="15" customFormat="1"/>
    <row r="307" s="15" customFormat="1"/>
    <row r="308" s="15" customFormat="1"/>
    <row r="309" s="15" customFormat="1"/>
    <row r="310" s="15" customFormat="1"/>
    <row r="311" s="15" customFormat="1"/>
    <row r="312" s="15" customFormat="1"/>
    <row r="313" s="15" customFormat="1"/>
    <row r="314" s="15" customFormat="1"/>
    <row r="315" s="15" customFormat="1"/>
    <row r="316" s="15" customFormat="1"/>
    <row r="317" s="15" customFormat="1"/>
    <row r="318" s="15" customFormat="1"/>
    <row r="319" s="15" customFormat="1"/>
    <row r="320" s="15" customFormat="1"/>
    <row r="321" s="15" customFormat="1"/>
    <row r="322" s="15" customFormat="1"/>
    <row r="323" s="15" customFormat="1"/>
    <row r="324" s="15" customFormat="1"/>
    <row r="325" s="15" customFormat="1"/>
    <row r="326" s="15" customFormat="1"/>
    <row r="327" s="15" customFormat="1"/>
    <row r="328" s="15" customFormat="1"/>
    <row r="329" s="15" customFormat="1"/>
    <row r="330" s="15" customFormat="1"/>
    <row r="331" s="15" customFormat="1"/>
    <row r="332" s="15" customFormat="1"/>
    <row r="333" s="15" customFormat="1"/>
    <row r="334" s="15" customFormat="1"/>
    <row r="335" s="15" customFormat="1"/>
    <row r="336" s="15" customFormat="1"/>
    <row r="337" s="15" customFormat="1"/>
    <row r="338" s="15" customFormat="1"/>
    <row r="339" s="15" customFormat="1"/>
    <row r="340" s="15" customFormat="1"/>
    <row r="341" s="15" customFormat="1"/>
    <row r="342" s="15" customFormat="1"/>
    <row r="343" s="15" customFormat="1"/>
    <row r="344" s="15" customFormat="1"/>
    <row r="345" s="15" customFormat="1"/>
    <row r="346" s="15" customFormat="1"/>
    <row r="347" s="15" customFormat="1"/>
    <row r="348" s="15" customFormat="1"/>
    <row r="349" s="15" customFormat="1"/>
    <row r="350" s="15" customFormat="1"/>
    <row r="351" s="15" customFormat="1"/>
    <row r="352" s="15" customFormat="1"/>
    <row r="353" s="15" customFormat="1"/>
    <row r="354" s="15" customFormat="1"/>
    <row r="355" s="15" customFormat="1"/>
    <row r="356" s="15" customFormat="1"/>
    <row r="357" s="15" customFormat="1"/>
    <row r="358" s="15" customFormat="1"/>
    <row r="359" s="15" customFormat="1"/>
    <row r="360" s="15" customFormat="1"/>
    <row r="361" s="15" customFormat="1"/>
    <row r="362" s="15" customFormat="1"/>
    <row r="363" s="15" customFormat="1"/>
    <row r="364" s="15" customFormat="1"/>
    <row r="365" s="15" customFormat="1"/>
    <row r="366" s="15" customFormat="1"/>
    <row r="367" s="15" customFormat="1"/>
    <row r="368" s="15" customFormat="1"/>
    <row r="369" s="15" customFormat="1"/>
    <row r="370" s="15" customFormat="1"/>
    <row r="371" s="15" customFormat="1"/>
    <row r="372" s="15" customFormat="1"/>
    <row r="373" s="15" customFormat="1"/>
    <row r="374" s="15" customFormat="1"/>
    <row r="375" s="15" customFormat="1"/>
    <row r="376" s="15" customFormat="1"/>
    <row r="377" s="15" customFormat="1"/>
    <row r="378" s="15" customFormat="1"/>
    <row r="379" s="15" customFormat="1"/>
    <row r="380" s="15" customFormat="1"/>
    <row r="381" s="15" customFormat="1"/>
    <row r="382" s="15" customFormat="1"/>
    <row r="383" s="15" customFormat="1"/>
    <row r="384" s="15" customFormat="1"/>
    <row r="385" s="15" customFormat="1"/>
    <row r="386" s="15" customFormat="1"/>
    <row r="387" s="15" customFormat="1"/>
    <row r="388" s="15" customFormat="1"/>
    <row r="389" s="15" customFormat="1"/>
    <row r="390" s="15" customFormat="1"/>
    <row r="391" s="15" customFormat="1"/>
    <row r="392" s="15" customFormat="1"/>
    <row r="393" s="15" customFormat="1"/>
    <row r="394" s="15" customFormat="1"/>
    <row r="395" s="15" customFormat="1"/>
    <row r="396" s="15" customFormat="1"/>
    <row r="397" s="15" customFormat="1"/>
    <row r="398" s="15" customFormat="1"/>
    <row r="399" s="15" customFormat="1"/>
    <row r="400" s="15" customFormat="1"/>
    <row r="401" s="15" customFormat="1"/>
    <row r="402" s="15" customFormat="1"/>
    <row r="403" s="15" customFormat="1"/>
    <row r="404" s="15" customFormat="1"/>
    <row r="405" s="15" customFormat="1"/>
    <row r="406" s="15" customFormat="1"/>
    <row r="407" s="15" customFormat="1"/>
    <row r="408" s="15" customFormat="1"/>
    <row r="409" s="15" customFormat="1"/>
    <row r="410" s="15" customFormat="1"/>
    <row r="411" s="15" customFormat="1"/>
    <row r="412" s="15" customFormat="1"/>
    <row r="413" s="15" customFormat="1"/>
    <row r="414" s="15" customFormat="1"/>
    <row r="415" s="15" customFormat="1"/>
    <row r="416" s="15" customFormat="1"/>
    <row r="417" s="15" customFormat="1"/>
    <row r="418" s="15" customFormat="1"/>
    <row r="419" s="15" customFormat="1"/>
    <row r="420" s="15" customFormat="1"/>
    <row r="421" s="15" customFormat="1"/>
    <row r="422" s="15" customFormat="1"/>
    <row r="423" s="15" customFormat="1"/>
    <row r="424" s="15" customFormat="1"/>
    <row r="425" s="15" customFormat="1"/>
    <row r="426" s="15" customFormat="1"/>
    <row r="427" s="15" customFormat="1"/>
    <row r="428" s="15" customFormat="1"/>
    <row r="429" s="15" customFormat="1"/>
    <row r="430" s="15" customFormat="1"/>
    <row r="431" s="15" customFormat="1"/>
    <row r="432" s="15" customFormat="1"/>
    <row r="433" s="15" customFormat="1"/>
    <row r="434" s="15" customFormat="1"/>
    <row r="435" s="15" customFormat="1"/>
    <row r="436" s="15" customFormat="1"/>
    <row r="437" s="15" customFormat="1"/>
    <row r="438" s="15" customFormat="1"/>
    <row r="439" s="15" customFormat="1"/>
    <row r="440" s="15" customFormat="1"/>
    <row r="441" s="15" customFormat="1"/>
    <row r="442" s="15" customFormat="1"/>
    <row r="443" s="15" customFormat="1"/>
    <row r="444" s="15" customFormat="1"/>
    <row r="445" s="15" customFormat="1"/>
    <row r="446" s="15" customFormat="1"/>
    <row r="447" s="15" customFormat="1"/>
    <row r="448" s="15" customFormat="1"/>
    <row r="449" s="15" customFormat="1"/>
    <row r="450" s="15" customFormat="1"/>
    <row r="451" s="15" customFormat="1"/>
    <row r="452" s="15" customFormat="1"/>
    <row r="453" s="15" customFormat="1"/>
    <row r="454" s="15" customFormat="1"/>
    <row r="455" s="15" customFormat="1"/>
    <row r="456" s="15" customFormat="1"/>
    <row r="457" s="15" customFormat="1"/>
    <row r="458" s="15" customFormat="1"/>
    <row r="459" s="15" customFormat="1"/>
    <row r="460" s="15" customFormat="1"/>
    <row r="461" s="15" customFormat="1"/>
    <row r="462" s="15" customFormat="1"/>
    <row r="463" s="15" customFormat="1"/>
    <row r="464" s="15" customFormat="1"/>
    <row r="465" s="15" customFormat="1"/>
    <row r="466" s="15" customFormat="1"/>
    <row r="467" s="15" customFormat="1"/>
    <row r="468" s="15" customFormat="1"/>
    <row r="469" s="15" customFormat="1"/>
    <row r="470" s="15" customFormat="1"/>
    <row r="471" s="15" customFormat="1"/>
    <row r="472" s="15" customFormat="1"/>
    <row r="473" s="15" customFormat="1"/>
    <row r="474" s="15" customFormat="1"/>
    <row r="475" s="15" customFormat="1"/>
    <row r="476" s="15" customFormat="1"/>
    <row r="477" s="15" customFormat="1"/>
    <row r="478" s="15" customFormat="1"/>
    <row r="479" s="15" customFormat="1"/>
    <row r="480" s="15" customFormat="1"/>
    <row r="481" s="15" customFormat="1"/>
    <row r="482" s="15" customFormat="1"/>
    <row r="483" s="15" customFormat="1"/>
    <row r="484" s="15" customFormat="1"/>
    <row r="485" s="15" customFormat="1"/>
    <row r="486" s="15" customFormat="1"/>
    <row r="487" s="15" customFormat="1"/>
    <row r="488" s="15" customFormat="1"/>
    <row r="489" s="15" customFormat="1"/>
    <row r="490" s="15" customFormat="1"/>
    <row r="491" s="15" customFormat="1"/>
    <row r="492" s="15" customFormat="1"/>
    <row r="493" s="15" customFormat="1"/>
    <row r="494" s="15" customFormat="1"/>
    <row r="495" s="15" customFormat="1"/>
    <row r="496" s="15" customFormat="1"/>
    <row r="497" s="15" customFormat="1"/>
    <row r="498" s="15" customFormat="1"/>
    <row r="499" s="15" customFormat="1"/>
    <row r="500" s="15" customFormat="1"/>
    <row r="501" s="15" customFormat="1"/>
    <row r="502" s="15" customFormat="1"/>
    <row r="503" s="15" customFormat="1"/>
    <row r="504" s="15" customFormat="1"/>
    <row r="505" s="15" customFormat="1"/>
    <row r="506" s="15" customFormat="1"/>
    <row r="507" s="15" customFormat="1"/>
    <row r="508" s="15" customFormat="1"/>
    <row r="509" s="15" customFormat="1"/>
    <row r="510" s="15" customFormat="1"/>
    <row r="511" s="15" customFormat="1"/>
    <row r="512" s="15" customFormat="1"/>
    <row r="513" s="15" customFormat="1"/>
    <row r="514" s="15" customFormat="1"/>
    <row r="515" s="15" customFormat="1"/>
    <row r="516" s="15" customFormat="1"/>
    <row r="517" s="15" customFormat="1"/>
    <row r="518" s="15" customFormat="1"/>
    <row r="519" s="15" customFormat="1"/>
    <row r="520" s="15" customFormat="1"/>
    <row r="521" s="15" customFormat="1"/>
    <row r="522" s="15" customFormat="1"/>
    <row r="523" s="15" customFormat="1"/>
    <row r="524" s="15" customFormat="1"/>
    <row r="525" s="15" customFormat="1"/>
    <row r="526" s="15" customFormat="1"/>
    <row r="527" s="15" customFormat="1"/>
    <row r="528" s="15" customFormat="1"/>
    <row r="529" s="15" customFormat="1"/>
    <row r="530" s="15" customFormat="1"/>
    <row r="531" s="15" customFormat="1"/>
    <row r="532" s="15" customFormat="1"/>
    <row r="533" s="15" customFormat="1"/>
    <row r="534" s="15" customFormat="1"/>
    <row r="535" s="15" customFormat="1"/>
    <row r="536" s="15" customFormat="1"/>
    <row r="537" s="15" customFormat="1"/>
    <row r="538" s="15" customFormat="1"/>
    <row r="539" s="15" customFormat="1"/>
    <row r="540" s="15" customFormat="1"/>
  </sheetData>
  <mergeCells count="1">
    <mergeCell ref="C5:D5"/>
  </mergeCells>
  <printOptions horizontalCentered="1" verticalCentered="1"/>
  <pageMargins left="0.59055118110236227" right="0.35433070866141736" top="0.59055118110236227" bottom="0.39370078740157483" header="0.51181102362204722" footer="0.51181102362204722"/>
  <pageSetup paperSize="9" scale="61" orientation="portrait" blackAndWhite="1" r:id="rId1"/>
  <headerFooter alignWithMargins="0">
    <oddFooter>&amp;C&amp;"Times New Roman,Normal"&amp;12İlişikteki açıklama ve dipnotlar bu konsolide olmayan finansal tabloların tamamlayıcı parçalarıdır.
8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6"/>
  <sheetViews>
    <sheetView showGridLines="0" zoomScale="60" zoomScaleNormal="60" workbookViewId="0">
      <selection sqref="A1:R76"/>
    </sheetView>
  </sheetViews>
  <sheetFormatPr defaultRowHeight="12.75"/>
  <cols>
    <col min="1" max="1" width="83.5703125" style="300" customWidth="1"/>
    <col min="2" max="2" width="9.140625" style="300"/>
    <col min="3" max="3" width="15.7109375" style="300" customWidth="1"/>
    <col min="4" max="4" width="23.7109375" style="300" customWidth="1"/>
    <col min="5" max="7" width="17.7109375" style="300" customWidth="1"/>
    <col min="8" max="8" width="15.7109375" style="300" customWidth="1"/>
    <col min="9" max="9" width="16.7109375" style="300" customWidth="1"/>
    <col min="10" max="10" width="15.7109375" style="300" customWidth="1"/>
    <col min="11" max="11" width="17.7109375" style="300" customWidth="1"/>
    <col min="12" max="12" width="18.7109375" style="300" customWidth="1"/>
    <col min="13" max="13" width="23.7109375" style="300" customWidth="1"/>
    <col min="14" max="14" width="25.7109375" style="300" customWidth="1"/>
    <col min="15" max="15" width="27.7109375" style="300" customWidth="1"/>
    <col min="16" max="16" width="23.7109375" style="300" customWidth="1"/>
    <col min="17" max="17" width="29.7109375" style="300" customWidth="1"/>
    <col min="18" max="18" width="15.7109375" style="300" customWidth="1"/>
    <col min="19" max="16384" width="9.140625" style="300"/>
  </cols>
  <sheetData>
    <row r="1" spans="1:18" ht="15.75">
      <c r="A1" s="127"/>
      <c r="B1" s="128"/>
      <c r="C1" s="128"/>
      <c r="D1" s="128"/>
      <c r="E1" s="128"/>
      <c r="F1" s="128"/>
      <c r="G1" s="128"/>
      <c r="H1" s="128"/>
      <c r="I1" s="129"/>
      <c r="J1" s="129"/>
      <c r="K1" s="130"/>
      <c r="L1" s="129"/>
      <c r="M1" s="130"/>
      <c r="N1" s="130"/>
      <c r="O1" s="130"/>
      <c r="P1" s="130"/>
      <c r="Q1" s="130"/>
      <c r="R1" s="131"/>
    </row>
    <row r="2" spans="1:18" ht="15.75">
      <c r="A2" s="132" t="s">
        <v>588</v>
      </c>
      <c r="B2" s="133"/>
      <c r="C2" s="134"/>
      <c r="D2" s="134"/>
      <c r="E2" s="134"/>
      <c r="F2" s="134"/>
      <c r="G2" s="134"/>
      <c r="H2" s="134"/>
      <c r="I2" s="135"/>
      <c r="J2" s="135"/>
      <c r="K2" s="136"/>
      <c r="L2" s="135"/>
      <c r="M2" s="136"/>
      <c r="N2" s="136"/>
      <c r="O2" s="136"/>
      <c r="P2" s="136"/>
      <c r="Q2" s="136"/>
      <c r="R2" s="137"/>
    </row>
    <row r="3" spans="1:18" ht="25.5">
      <c r="A3" s="138" t="s">
        <v>596</v>
      </c>
      <c r="B3" s="139"/>
      <c r="C3" s="139"/>
      <c r="D3" s="140"/>
      <c r="E3" s="140"/>
      <c r="F3" s="140"/>
      <c r="G3" s="140"/>
      <c r="H3" s="141"/>
      <c r="I3" s="142"/>
      <c r="J3" s="142"/>
      <c r="K3" s="143"/>
      <c r="L3" s="143"/>
      <c r="M3" s="418" t="s">
        <v>473</v>
      </c>
      <c r="N3" s="418"/>
      <c r="O3" s="418"/>
      <c r="P3" s="418"/>
      <c r="Q3" s="418"/>
      <c r="R3" s="419"/>
    </row>
    <row r="4" spans="1:18" ht="15.75">
      <c r="A4" s="144"/>
      <c r="B4" s="145"/>
      <c r="C4" s="146"/>
      <c r="D4" s="146"/>
      <c r="E4" s="146"/>
      <c r="F4" s="146"/>
      <c r="G4" s="146"/>
      <c r="H4" s="146"/>
      <c r="I4" s="146"/>
      <c r="J4" s="146"/>
      <c r="K4" s="147"/>
      <c r="L4" s="146"/>
      <c r="M4" s="136"/>
      <c r="N4" s="136"/>
      <c r="O4" s="136"/>
      <c r="P4" s="136"/>
      <c r="Q4" s="136"/>
      <c r="R4" s="137"/>
    </row>
    <row r="5" spans="1:18" ht="18.75">
      <c r="A5" s="420" t="s">
        <v>499</v>
      </c>
      <c r="B5" s="148"/>
      <c r="C5" s="149"/>
      <c r="D5" s="150"/>
      <c r="E5" s="150"/>
      <c r="F5" s="150"/>
      <c r="G5" s="151"/>
      <c r="H5" s="152"/>
      <c r="I5" s="152"/>
      <c r="J5" s="153"/>
      <c r="K5" s="150"/>
      <c r="L5" s="150"/>
      <c r="M5" s="154"/>
      <c r="N5" s="151"/>
      <c r="O5" s="151"/>
      <c r="P5" s="151"/>
      <c r="Q5" s="155"/>
      <c r="R5" s="156"/>
    </row>
    <row r="6" spans="1:18" ht="15.75">
      <c r="A6" s="421"/>
      <c r="B6" s="157" t="s">
        <v>84</v>
      </c>
      <c r="C6" s="158" t="s">
        <v>500</v>
      </c>
      <c r="D6" s="158" t="s">
        <v>108</v>
      </c>
      <c r="E6" s="158" t="s">
        <v>501</v>
      </c>
      <c r="F6" s="158" t="s">
        <v>501</v>
      </c>
      <c r="G6" s="158" t="s">
        <v>502</v>
      </c>
      <c r="H6" s="158" t="s">
        <v>503</v>
      </c>
      <c r="I6" s="158" t="s">
        <v>504</v>
      </c>
      <c r="J6" s="158" t="s">
        <v>254</v>
      </c>
      <c r="K6" s="158" t="s">
        <v>505</v>
      </c>
      <c r="L6" s="158" t="s">
        <v>506</v>
      </c>
      <c r="M6" s="158" t="s">
        <v>507</v>
      </c>
      <c r="N6" s="158" t="s">
        <v>508</v>
      </c>
      <c r="O6" s="158" t="s">
        <v>509</v>
      </c>
      <c r="P6" s="158" t="s">
        <v>510</v>
      </c>
      <c r="Q6" s="158" t="s">
        <v>511</v>
      </c>
      <c r="R6" s="159" t="s">
        <v>131</v>
      </c>
    </row>
    <row r="7" spans="1:18" ht="15.75">
      <c r="A7" s="422"/>
      <c r="B7" s="160"/>
      <c r="C7" s="161" t="s">
        <v>512</v>
      </c>
      <c r="D7" s="161" t="s">
        <v>513</v>
      </c>
      <c r="E7" s="161" t="s">
        <v>514</v>
      </c>
      <c r="F7" s="161" t="s">
        <v>515</v>
      </c>
      <c r="G7" s="161" t="s">
        <v>516</v>
      </c>
      <c r="H7" s="161" t="s">
        <v>517</v>
      </c>
      <c r="I7" s="161" t="s">
        <v>518</v>
      </c>
      <c r="J7" s="161" t="s">
        <v>592</v>
      </c>
      <c r="K7" s="161" t="s">
        <v>519</v>
      </c>
      <c r="L7" s="161" t="s">
        <v>519</v>
      </c>
      <c r="M7" s="161" t="s">
        <v>580</v>
      </c>
      <c r="N7" s="161" t="s">
        <v>520</v>
      </c>
      <c r="O7" s="161" t="s">
        <v>521</v>
      </c>
      <c r="P7" s="161" t="s">
        <v>522</v>
      </c>
      <c r="Q7" s="161" t="s">
        <v>523</v>
      </c>
      <c r="R7" s="162" t="s">
        <v>524</v>
      </c>
    </row>
    <row r="8" spans="1:18" ht="16.5">
      <c r="A8" s="163"/>
      <c r="B8" s="164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6"/>
    </row>
    <row r="9" spans="1:18" ht="16.5">
      <c r="A9" s="167" t="s">
        <v>133</v>
      </c>
      <c r="B9" s="164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  <c r="N9" s="205"/>
      <c r="O9" s="205"/>
      <c r="P9" s="205"/>
      <c r="Q9" s="205"/>
      <c r="R9" s="209"/>
    </row>
    <row r="10" spans="1:18" ht="16.5">
      <c r="A10" s="301" t="s">
        <v>602</v>
      </c>
      <c r="B10" s="168"/>
      <c r="C10" s="199"/>
      <c r="D10" s="199"/>
      <c r="E10" s="199"/>
      <c r="F10" s="199"/>
      <c r="G10" s="199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200"/>
    </row>
    <row r="11" spans="1:18" ht="16.5">
      <c r="A11" s="169" t="s">
        <v>525</v>
      </c>
      <c r="B11" s="170"/>
      <c r="C11" s="207">
        <v>160000</v>
      </c>
      <c r="D11" s="206">
        <v>206074</v>
      </c>
      <c r="E11" s="207">
        <v>1491</v>
      </c>
      <c r="F11" s="208"/>
      <c r="G11" s="207">
        <v>26327</v>
      </c>
      <c r="H11" s="208"/>
      <c r="I11" s="207">
        <v>76389</v>
      </c>
      <c r="J11" s="208">
        <v>0</v>
      </c>
      <c r="K11" s="208"/>
      <c r="L11" s="302">
        <v>25579</v>
      </c>
      <c r="M11" s="207">
        <v>2700</v>
      </c>
      <c r="N11" s="208">
        <v>0</v>
      </c>
      <c r="O11" s="207">
        <v>468</v>
      </c>
      <c r="P11" s="208"/>
      <c r="Q11" s="208"/>
      <c r="R11" s="303">
        <v>499028</v>
      </c>
    </row>
    <row r="12" spans="1:18" ht="16.5">
      <c r="A12" s="169" t="s">
        <v>526</v>
      </c>
      <c r="B12" s="170"/>
      <c r="C12" s="208">
        <v>0</v>
      </c>
      <c r="D12" s="208">
        <v>0</v>
      </c>
      <c r="E12" s="208">
        <v>0</v>
      </c>
      <c r="F12" s="208">
        <v>0</v>
      </c>
      <c r="G12" s="208">
        <v>0</v>
      </c>
      <c r="H12" s="208">
        <v>0</v>
      </c>
      <c r="I12" s="208">
        <v>0</v>
      </c>
      <c r="J12" s="208">
        <v>0</v>
      </c>
      <c r="K12" s="208">
        <v>0</v>
      </c>
      <c r="L12" s="208">
        <v>0</v>
      </c>
      <c r="M12" s="208">
        <v>0</v>
      </c>
      <c r="N12" s="208">
        <v>0</v>
      </c>
      <c r="O12" s="208">
        <v>0</v>
      </c>
      <c r="P12" s="208">
        <v>0</v>
      </c>
      <c r="Q12" s="208">
        <v>0</v>
      </c>
      <c r="R12" s="304">
        <v>0</v>
      </c>
    </row>
    <row r="13" spans="1:18" ht="16.5">
      <c r="A13" s="174" t="s">
        <v>527</v>
      </c>
      <c r="B13" s="175"/>
      <c r="C13" s="208">
        <v>0</v>
      </c>
      <c r="D13" s="208">
        <v>0</v>
      </c>
      <c r="E13" s="208">
        <v>0</v>
      </c>
      <c r="F13" s="208">
        <v>0</v>
      </c>
      <c r="G13" s="208">
        <v>0</v>
      </c>
      <c r="H13" s="208">
        <v>0</v>
      </c>
      <c r="I13" s="208">
        <v>0</v>
      </c>
      <c r="J13" s="208">
        <v>0</v>
      </c>
      <c r="K13" s="208">
        <v>0</v>
      </c>
      <c r="L13" s="208">
        <v>0</v>
      </c>
      <c r="M13" s="208">
        <v>0</v>
      </c>
      <c r="N13" s="208">
        <v>0</v>
      </c>
      <c r="O13" s="208">
        <v>0</v>
      </c>
      <c r="P13" s="208">
        <v>0</v>
      </c>
      <c r="Q13" s="208">
        <v>0</v>
      </c>
      <c r="R13" s="304">
        <v>0</v>
      </c>
    </row>
    <row r="14" spans="1:18" ht="16.5">
      <c r="A14" s="174" t="s">
        <v>528</v>
      </c>
      <c r="B14" s="175"/>
      <c r="C14" s="208">
        <v>0</v>
      </c>
      <c r="D14" s="208">
        <v>0</v>
      </c>
      <c r="E14" s="208">
        <v>0</v>
      </c>
      <c r="F14" s="208">
        <v>0</v>
      </c>
      <c r="G14" s="208">
        <v>0</v>
      </c>
      <c r="H14" s="208">
        <v>0</v>
      </c>
      <c r="I14" s="208">
        <v>0</v>
      </c>
      <c r="J14" s="208">
        <v>0</v>
      </c>
      <c r="K14" s="208">
        <v>0</v>
      </c>
      <c r="L14" s="208">
        <v>0</v>
      </c>
      <c r="M14" s="208">
        <v>0</v>
      </c>
      <c r="N14" s="208">
        <v>0</v>
      </c>
      <c r="O14" s="208">
        <v>0</v>
      </c>
      <c r="P14" s="208">
        <v>0</v>
      </c>
      <c r="Q14" s="208">
        <v>0</v>
      </c>
      <c r="R14" s="304">
        <v>0</v>
      </c>
    </row>
    <row r="15" spans="1:18" ht="16.5">
      <c r="A15" s="169" t="s">
        <v>529</v>
      </c>
      <c r="B15" s="170"/>
      <c r="C15" s="207">
        <v>160000</v>
      </c>
      <c r="D15" s="206">
        <f>+D11</f>
        <v>206074</v>
      </c>
      <c r="E15" s="207">
        <v>1491</v>
      </c>
      <c r="F15" s="208">
        <v>0</v>
      </c>
      <c r="G15" s="207">
        <v>26327</v>
      </c>
      <c r="H15" s="208">
        <v>0</v>
      </c>
      <c r="I15" s="207">
        <v>76389</v>
      </c>
      <c r="J15" s="208">
        <v>0</v>
      </c>
      <c r="K15" s="208">
        <v>0</v>
      </c>
      <c r="L15" s="305">
        <v>25579</v>
      </c>
      <c r="M15" s="305">
        <v>2700</v>
      </c>
      <c r="N15" s="208">
        <v>0</v>
      </c>
      <c r="O15" s="305">
        <v>468</v>
      </c>
      <c r="P15" s="208">
        <v>0</v>
      </c>
      <c r="Q15" s="208">
        <v>0</v>
      </c>
      <c r="R15" s="303">
        <v>499028</v>
      </c>
    </row>
    <row r="16" spans="1:18" ht="16.5">
      <c r="A16" s="169"/>
      <c r="B16" s="170"/>
      <c r="C16" s="208"/>
      <c r="D16" s="208"/>
      <c r="E16" s="208"/>
      <c r="F16" s="208"/>
      <c r="G16" s="208"/>
      <c r="H16" s="208"/>
      <c r="I16" s="208"/>
      <c r="J16" s="208"/>
      <c r="K16" s="208"/>
      <c r="L16" s="208"/>
      <c r="M16" s="208"/>
      <c r="N16" s="208"/>
      <c r="O16" s="208"/>
      <c r="P16" s="208"/>
      <c r="Q16" s="208"/>
      <c r="R16" s="304"/>
    </row>
    <row r="17" spans="1:18" ht="16.5">
      <c r="A17" s="177" t="s">
        <v>530</v>
      </c>
      <c r="B17" s="175"/>
      <c r="C17" s="208"/>
      <c r="D17" s="208"/>
      <c r="E17" s="208"/>
      <c r="F17" s="208"/>
      <c r="G17" s="208"/>
      <c r="H17" s="208"/>
      <c r="I17" s="208"/>
      <c r="J17" s="208"/>
      <c r="K17" s="208"/>
      <c r="L17" s="208"/>
      <c r="M17" s="208"/>
      <c r="N17" s="208"/>
      <c r="O17" s="208"/>
      <c r="P17" s="208"/>
      <c r="Q17" s="208"/>
      <c r="R17" s="304"/>
    </row>
    <row r="18" spans="1:18" ht="16.5">
      <c r="A18" s="178" t="s">
        <v>531</v>
      </c>
      <c r="B18" s="170"/>
      <c r="C18" s="208">
        <v>0</v>
      </c>
      <c r="D18" s="208">
        <v>0</v>
      </c>
      <c r="E18" s="208">
        <v>0</v>
      </c>
      <c r="F18" s="208">
        <v>0</v>
      </c>
      <c r="G18" s="208">
        <v>0</v>
      </c>
      <c r="H18" s="208">
        <v>0</v>
      </c>
      <c r="I18" s="208">
        <v>0</v>
      </c>
      <c r="J18" s="208">
        <v>0</v>
      </c>
      <c r="K18" s="208">
        <v>0</v>
      </c>
      <c r="L18" s="208">
        <v>0</v>
      </c>
      <c r="M18" s="208">
        <v>0</v>
      </c>
      <c r="N18" s="208">
        <v>0</v>
      </c>
      <c r="O18" s="208">
        <v>0</v>
      </c>
      <c r="P18" s="208">
        <v>0</v>
      </c>
      <c r="Q18" s="208">
        <v>0</v>
      </c>
      <c r="R18" s="304">
        <v>0</v>
      </c>
    </row>
    <row r="19" spans="1:18" ht="16.5">
      <c r="A19" s="179" t="s">
        <v>532</v>
      </c>
      <c r="B19" s="170"/>
      <c r="C19" s="208">
        <v>0</v>
      </c>
      <c r="D19" s="208">
        <v>0</v>
      </c>
      <c r="E19" s="208">
        <v>0</v>
      </c>
      <c r="F19" s="208">
        <v>0</v>
      </c>
      <c r="G19" s="208">
        <v>0</v>
      </c>
      <c r="H19" s="208">
        <v>0</v>
      </c>
      <c r="I19" s="208">
        <v>0</v>
      </c>
      <c r="J19" s="208">
        <v>0</v>
      </c>
      <c r="K19" s="208">
        <v>0</v>
      </c>
      <c r="L19" s="208">
        <v>0</v>
      </c>
      <c r="M19" s="306">
        <v>-529</v>
      </c>
      <c r="N19" s="208">
        <v>0</v>
      </c>
      <c r="O19" s="208">
        <v>0</v>
      </c>
      <c r="P19" s="208">
        <v>0</v>
      </c>
      <c r="Q19" s="208">
        <v>0</v>
      </c>
      <c r="R19" s="307">
        <f>+M19</f>
        <v>-529</v>
      </c>
    </row>
    <row r="20" spans="1:18" ht="16.5">
      <c r="A20" s="179" t="s">
        <v>533</v>
      </c>
      <c r="B20" s="170"/>
      <c r="C20" s="208">
        <v>0</v>
      </c>
      <c r="D20" s="208">
        <v>0</v>
      </c>
      <c r="E20" s="208">
        <v>0</v>
      </c>
      <c r="F20" s="208">
        <v>0</v>
      </c>
      <c r="G20" s="208">
        <v>0</v>
      </c>
      <c r="H20" s="208">
        <v>0</v>
      </c>
      <c r="I20" s="208">
        <v>0</v>
      </c>
      <c r="J20" s="208">
        <v>0</v>
      </c>
      <c r="K20" s="208">
        <v>0</v>
      </c>
      <c r="L20" s="208">
        <v>0</v>
      </c>
      <c r="M20" s="208">
        <v>0</v>
      </c>
      <c r="N20" s="208">
        <v>0</v>
      </c>
      <c r="O20" s="208">
        <v>0</v>
      </c>
      <c r="P20" s="208">
        <v>0</v>
      </c>
      <c r="Q20" s="208">
        <v>0</v>
      </c>
      <c r="R20" s="304">
        <v>0</v>
      </c>
    </row>
    <row r="21" spans="1:18" ht="16.5">
      <c r="A21" s="181" t="s">
        <v>534</v>
      </c>
      <c r="B21" s="175"/>
      <c r="C21" s="208">
        <v>0</v>
      </c>
      <c r="D21" s="208">
        <v>0</v>
      </c>
      <c r="E21" s="208">
        <v>0</v>
      </c>
      <c r="F21" s="208">
        <v>0</v>
      </c>
      <c r="G21" s="208">
        <v>0</v>
      </c>
      <c r="H21" s="208">
        <v>0</v>
      </c>
      <c r="I21" s="208">
        <v>0</v>
      </c>
      <c r="J21" s="208">
        <v>0</v>
      </c>
      <c r="K21" s="208">
        <v>0</v>
      </c>
      <c r="L21" s="208">
        <v>0</v>
      </c>
      <c r="M21" s="208">
        <v>0</v>
      </c>
      <c r="N21" s="208">
        <v>0</v>
      </c>
      <c r="O21" s="208">
        <v>0</v>
      </c>
      <c r="P21" s="208">
        <v>0</v>
      </c>
      <c r="Q21" s="208">
        <v>0</v>
      </c>
      <c r="R21" s="304">
        <v>0</v>
      </c>
    </row>
    <row r="22" spans="1:18" ht="16.5">
      <c r="A22" s="181" t="s">
        <v>535</v>
      </c>
      <c r="B22" s="175"/>
      <c r="C22" s="208">
        <v>0</v>
      </c>
      <c r="D22" s="208">
        <v>0</v>
      </c>
      <c r="E22" s="208">
        <v>0</v>
      </c>
      <c r="F22" s="208">
        <v>0</v>
      </c>
      <c r="G22" s="208">
        <v>0</v>
      </c>
      <c r="H22" s="208">
        <v>0</v>
      </c>
      <c r="I22" s="208">
        <v>0</v>
      </c>
      <c r="J22" s="208">
        <v>0</v>
      </c>
      <c r="K22" s="208">
        <v>0</v>
      </c>
      <c r="L22" s="208">
        <v>0</v>
      </c>
      <c r="M22" s="208">
        <v>0</v>
      </c>
      <c r="N22" s="208">
        <v>0</v>
      </c>
      <c r="O22" s="208">
        <v>0</v>
      </c>
      <c r="P22" s="208">
        <v>0</v>
      </c>
      <c r="Q22" s="208">
        <v>0</v>
      </c>
      <c r="R22" s="304">
        <v>0</v>
      </c>
    </row>
    <row r="23" spans="1:18" ht="16.5">
      <c r="A23" s="179" t="s">
        <v>536</v>
      </c>
      <c r="B23" s="170"/>
      <c r="C23" s="208">
        <v>0</v>
      </c>
      <c r="D23" s="208">
        <v>0</v>
      </c>
      <c r="E23" s="208">
        <v>0</v>
      </c>
      <c r="F23" s="208">
        <v>0</v>
      </c>
      <c r="G23" s="208">
        <v>0</v>
      </c>
      <c r="H23" s="208">
        <v>0</v>
      </c>
      <c r="I23" s="208">
        <v>0</v>
      </c>
      <c r="J23" s="208">
        <v>0</v>
      </c>
      <c r="K23" s="208">
        <v>0</v>
      </c>
      <c r="L23" s="208">
        <v>0</v>
      </c>
      <c r="M23" s="208">
        <v>0</v>
      </c>
      <c r="N23" s="208">
        <v>0</v>
      </c>
      <c r="O23" s="208">
        <v>0</v>
      </c>
      <c r="P23" s="208">
        <v>0</v>
      </c>
      <c r="Q23" s="208">
        <v>0</v>
      </c>
      <c r="R23" s="304">
        <v>0</v>
      </c>
    </row>
    <row r="24" spans="1:18" ht="16.5">
      <c r="A24" s="179" t="s">
        <v>537</v>
      </c>
      <c r="B24" s="170"/>
      <c r="C24" s="208">
        <v>0</v>
      </c>
      <c r="D24" s="208">
        <v>0</v>
      </c>
      <c r="E24" s="208">
        <v>0</v>
      </c>
      <c r="F24" s="208">
        <v>0</v>
      </c>
      <c r="G24" s="208">
        <v>0</v>
      </c>
      <c r="H24" s="208">
        <v>0</v>
      </c>
      <c r="I24" s="208">
        <v>0</v>
      </c>
      <c r="J24" s="208">
        <v>0</v>
      </c>
      <c r="K24" s="208">
        <v>0</v>
      </c>
      <c r="L24" s="208">
        <v>0</v>
      </c>
      <c r="M24" s="208">
        <v>0</v>
      </c>
      <c r="N24" s="208">
        <v>0</v>
      </c>
      <c r="O24" s="208">
        <v>0</v>
      </c>
      <c r="P24" s="208">
        <v>0</v>
      </c>
      <c r="Q24" s="208">
        <v>0</v>
      </c>
      <c r="R24" s="304">
        <v>0</v>
      </c>
    </row>
    <row r="25" spans="1:18" ht="16.5">
      <c r="A25" s="169" t="s">
        <v>538</v>
      </c>
      <c r="B25" s="170"/>
      <c r="C25" s="208">
        <v>0</v>
      </c>
      <c r="D25" s="208">
        <v>0</v>
      </c>
      <c r="E25" s="208">
        <v>0</v>
      </c>
      <c r="F25" s="208">
        <v>0</v>
      </c>
      <c r="G25" s="208">
        <v>0</v>
      </c>
      <c r="H25" s="208">
        <v>0</v>
      </c>
      <c r="I25" s="208">
        <v>0</v>
      </c>
      <c r="J25" s="208">
        <v>0</v>
      </c>
      <c r="K25" s="208">
        <v>0</v>
      </c>
      <c r="L25" s="208">
        <v>0</v>
      </c>
      <c r="M25" s="208">
        <v>0</v>
      </c>
      <c r="N25" s="208">
        <v>0</v>
      </c>
      <c r="O25" s="306">
        <v>-468</v>
      </c>
      <c r="P25" s="208">
        <v>0</v>
      </c>
      <c r="Q25" s="208">
        <v>0</v>
      </c>
      <c r="R25" s="308">
        <v>-468</v>
      </c>
    </row>
    <row r="26" spans="1:18" ht="16.5">
      <c r="A26" s="169" t="s">
        <v>539</v>
      </c>
      <c r="B26" s="170"/>
      <c r="C26" s="208">
        <v>0</v>
      </c>
      <c r="D26" s="208">
        <v>0</v>
      </c>
      <c r="E26" s="208">
        <v>0</v>
      </c>
      <c r="F26" s="208">
        <v>0</v>
      </c>
      <c r="G26" s="208">
        <v>0</v>
      </c>
      <c r="H26" s="208">
        <v>0</v>
      </c>
      <c r="I26" s="208">
        <v>0</v>
      </c>
      <c r="J26" s="208">
        <v>0</v>
      </c>
      <c r="K26" s="208">
        <v>0</v>
      </c>
      <c r="L26" s="208">
        <v>0</v>
      </c>
      <c r="M26" s="208">
        <v>0</v>
      </c>
      <c r="N26" s="208">
        <v>0</v>
      </c>
      <c r="O26" s="208">
        <v>0</v>
      </c>
      <c r="P26" s="208">
        <v>0</v>
      </c>
      <c r="Q26" s="208">
        <v>0</v>
      </c>
      <c r="R26" s="304">
        <v>0</v>
      </c>
    </row>
    <row r="27" spans="1:18" ht="16.5">
      <c r="A27" s="169" t="s">
        <v>540</v>
      </c>
      <c r="B27" s="170"/>
      <c r="C27" s="208">
        <v>0</v>
      </c>
      <c r="D27" s="208">
        <v>0</v>
      </c>
      <c r="E27" s="208">
        <v>0</v>
      </c>
      <c r="F27" s="208">
        <v>0</v>
      </c>
      <c r="G27" s="208">
        <v>0</v>
      </c>
      <c r="H27" s="208">
        <v>0</v>
      </c>
      <c r="I27" s="208">
        <v>0</v>
      </c>
      <c r="J27" s="208">
        <v>0</v>
      </c>
      <c r="K27" s="208">
        <v>0</v>
      </c>
      <c r="L27" s="208">
        <v>0</v>
      </c>
      <c r="M27" s="208">
        <v>0</v>
      </c>
      <c r="N27" s="208">
        <v>0</v>
      </c>
      <c r="O27" s="208">
        <v>0</v>
      </c>
      <c r="P27" s="208">
        <v>0</v>
      </c>
      <c r="Q27" s="208">
        <v>0</v>
      </c>
      <c r="R27" s="304">
        <v>0</v>
      </c>
    </row>
    <row r="28" spans="1:18" ht="16.5">
      <c r="A28" s="169" t="s">
        <v>541</v>
      </c>
      <c r="B28" s="170"/>
      <c r="C28" s="208">
        <v>0</v>
      </c>
      <c r="D28" s="208">
        <v>0</v>
      </c>
      <c r="E28" s="208">
        <v>0</v>
      </c>
      <c r="F28" s="208">
        <v>0</v>
      </c>
      <c r="G28" s="208">
        <v>0</v>
      </c>
      <c r="H28" s="208">
        <v>0</v>
      </c>
      <c r="I28" s="208">
        <v>0</v>
      </c>
      <c r="J28" s="208">
        <v>0</v>
      </c>
      <c r="K28" s="208">
        <v>0</v>
      </c>
      <c r="L28" s="208">
        <v>0</v>
      </c>
      <c r="M28" s="208">
        <v>0</v>
      </c>
      <c r="N28" s="208">
        <v>0</v>
      </c>
      <c r="O28" s="208">
        <v>0</v>
      </c>
      <c r="P28" s="208">
        <v>0</v>
      </c>
      <c r="Q28" s="208">
        <v>0</v>
      </c>
      <c r="R28" s="304">
        <v>0</v>
      </c>
    </row>
    <row r="29" spans="1:18" ht="16.5">
      <c r="A29" s="169" t="s">
        <v>542</v>
      </c>
      <c r="B29" s="170"/>
      <c r="C29" s="208">
        <v>0</v>
      </c>
      <c r="D29" s="208">
        <v>0</v>
      </c>
      <c r="E29" s="208">
        <v>0</v>
      </c>
      <c r="F29" s="208">
        <v>0</v>
      </c>
      <c r="G29" s="208">
        <v>0</v>
      </c>
      <c r="H29" s="208">
        <v>0</v>
      </c>
      <c r="I29" s="208">
        <v>0</v>
      </c>
      <c r="J29" s="208">
        <v>0</v>
      </c>
      <c r="K29" s="208">
        <v>0</v>
      </c>
      <c r="L29" s="208">
        <v>0</v>
      </c>
      <c r="M29" s="208">
        <v>0</v>
      </c>
      <c r="N29" s="208">
        <v>0</v>
      </c>
      <c r="O29" s="208">
        <v>0</v>
      </c>
      <c r="P29" s="208">
        <v>0</v>
      </c>
      <c r="Q29" s="208">
        <v>0</v>
      </c>
      <c r="R29" s="304">
        <v>0</v>
      </c>
    </row>
    <row r="30" spans="1:18" ht="16.5">
      <c r="A30" s="169" t="s">
        <v>543</v>
      </c>
      <c r="B30" s="170"/>
      <c r="C30" s="208">
        <v>0</v>
      </c>
      <c r="D30" s="208">
        <v>0</v>
      </c>
      <c r="E30" s="208">
        <v>0</v>
      </c>
      <c r="F30" s="208">
        <v>0</v>
      </c>
      <c r="G30" s="208">
        <v>0</v>
      </c>
      <c r="H30" s="208">
        <v>0</v>
      </c>
      <c r="I30" s="208">
        <v>0</v>
      </c>
      <c r="J30" s="208">
        <v>0</v>
      </c>
      <c r="K30" s="208">
        <v>0</v>
      </c>
      <c r="L30" s="208">
        <v>0</v>
      </c>
      <c r="M30" s="208">
        <v>0</v>
      </c>
      <c r="N30" s="208">
        <v>0</v>
      </c>
      <c r="O30" s="208">
        <v>0</v>
      </c>
      <c r="P30" s="208">
        <v>0</v>
      </c>
      <c r="Q30" s="208">
        <v>0</v>
      </c>
      <c r="R30" s="304">
        <v>0</v>
      </c>
    </row>
    <row r="31" spans="1:18" ht="16.5">
      <c r="A31" s="174" t="s">
        <v>544</v>
      </c>
      <c r="B31" s="175"/>
      <c r="C31" s="208">
        <v>0</v>
      </c>
      <c r="D31" s="208">
        <v>0</v>
      </c>
      <c r="E31" s="208">
        <v>0</v>
      </c>
      <c r="F31" s="208">
        <v>0</v>
      </c>
      <c r="G31" s="208">
        <v>0</v>
      </c>
      <c r="H31" s="208">
        <v>0</v>
      </c>
      <c r="I31" s="208">
        <v>0</v>
      </c>
      <c r="J31" s="208">
        <v>0</v>
      </c>
      <c r="K31" s="208">
        <v>0</v>
      </c>
      <c r="L31" s="208">
        <v>0</v>
      </c>
      <c r="M31" s="208">
        <v>0</v>
      </c>
      <c r="N31" s="208">
        <v>0</v>
      </c>
      <c r="O31" s="208">
        <v>0</v>
      </c>
      <c r="P31" s="208">
        <v>0</v>
      </c>
      <c r="Q31" s="208">
        <v>0</v>
      </c>
      <c r="R31" s="304">
        <v>0</v>
      </c>
    </row>
    <row r="32" spans="1:18" ht="16.5">
      <c r="A32" s="174" t="s">
        <v>545</v>
      </c>
      <c r="B32" s="175"/>
      <c r="C32" s="208">
        <v>0</v>
      </c>
      <c r="D32" s="208">
        <v>0</v>
      </c>
      <c r="E32" s="208">
        <v>0</v>
      </c>
      <c r="F32" s="208">
        <v>0</v>
      </c>
      <c r="G32" s="208">
        <v>0</v>
      </c>
      <c r="H32" s="208">
        <v>0</v>
      </c>
      <c r="I32" s="208">
        <v>0</v>
      </c>
      <c r="J32" s="208">
        <v>0</v>
      </c>
      <c r="K32" s="208">
        <v>0</v>
      </c>
      <c r="L32" s="208">
        <v>0</v>
      </c>
      <c r="M32" s="208">
        <v>0</v>
      </c>
      <c r="N32" s="208">
        <v>0</v>
      </c>
      <c r="O32" s="208">
        <v>0</v>
      </c>
      <c r="P32" s="208">
        <v>0</v>
      </c>
      <c r="Q32" s="208">
        <v>0</v>
      </c>
      <c r="R32" s="304">
        <v>0</v>
      </c>
    </row>
    <row r="33" spans="1:18" ht="16.5">
      <c r="A33" s="182" t="s">
        <v>546</v>
      </c>
      <c r="B33" s="170"/>
      <c r="C33" s="208">
        <v>0</v>
      </c>
      <c r="D33" s="208">
        <v>0</v>
      </c>
      <c r="E33" s="208">
        <v>0</v>
      </c>
      <c r="F33" s="208">
        <v>0</v>
      </c>
      <c r="G33" s="208">
        <v>0</v>
      </c>
      <c r="H33" s="208">
        <v>0</v>
      </c>
      <c r="I33" s="208">
        <v>0</v>
      </c>
      <c r="J33" s="208">
        <v>0</v>
      </c>
      <c r="K33" s="208">
        <v>0</v>
      </c>
      <c r="L33" s="208">
        <v>0</v>
      </c>
      <c r="M33" s="208">
        <v>0</v>
      </c>
      <c r="N33" s="208">
        <v>0</v>
      </c>
      <c r="O33" s="208">
        <v>0</v>
      </c>
      <c r="P33" s="208">
        <v>0</v>
      </c>
      <c r="Q33" s="208">
        <v>0</v>
      </c>
      <c r="R33" s="304">
        <v>0</v>
      </c>
    </row>
    <row r="34" spans="1:18" ht="16.5">
      <c r="A34" s="182" t="s">
        <v>547</v>
      </c>
      <c r="B34" s="170"/>
      <c r="C34" s="208">
        <v>0</v>
      </c>
      <c r="D34" s="208">
        <v>0</v>
      </c>
      <c r="E34" s="208">
        <v>0</v>
      </c>
      <c r="F34" s="208">
        <v>0</v>
      </c>
      <c r="G34" s="208">
        <v>0</v>
      </c>
      <c r="H34" s="208">
        <v>0</v>
      </c>
      <c r="I34" s="208">
        <v>0</v>
      </c>
      <c r="J34" s="208">
        <v>0</v>
      </c>
      <c r="K34" s="208">
        <v>0</v>
      </c>
      <c r="L34" s="208">
        <v>0</v>
      </c>
      <c r="M34" s="208">
        <v>0</v>
      </c>
      <c r="N34" s="208">
        <v>0</v>
      </c>
      <c r="O34" s="208">
        <v>0</v>
      </c>
      <c r="P34" s="208">
        <v>0</v>
      </c>
      <c r="Q34" s="208">
        <v>0</v>
      </c>
      <c r="R34" s="304">
        <v>0</v>
      </c>
    </row>
    <row r="35" spans="1:18" ht="16.5">
      <c r="A35" s="182" t="s">
        <v>548</v>
      </c>
      <c r="B35" s="170"/>
      <c r="C35" s="208">
        <v>0</v>
      </c>
      <c r="D35" s="208">
        <v>0</v>
      </c>
      <c r="E35" s="208">
        <v>0</v>
      </c>
      <c r="F35" s="208">
        <v>0</v>
      </c>
      <c r="G35" s="208">
        <v>0</v>
      </c>
      <c r="H35" s="208">
        <v>0</v>
      </c>
      <c r="I35" s="208">
        <v>0</v>
      </c>
      <c r="J35" s="208">
        <v>0</v>
      </c>
      <c r="K35" s="208">
        <v>0</v>
      </c>
      <c r="L35" s="208">
        <v>0</v>
      </c>
      <c r="M35" s="208">
        <v>0</v>
      </c>
      <c r="N35" s="208">
        <v>0</v>
      </c>
      <c r="O35" s="208">
        <v>0</v>
      </c>
      <c r="P35" s="208">
        <v>0</v>
      </c>
      <c r="Q35" s="208">
        <v>0</v>
      </c>
      <c r="R35" s="304">
        <v>0</v>
      </c>
    </row>
    <row r="36" spans="1:18" ht="16.5">
      <c r="A36" s="182" t="s">
        <v>579</v>
      </c>
      <c r="B36" s="170"/>
      <c r="C36" s="208">
        <v>0</v>
      </c>
      <c r="D36" s="208">
        <v>0</v>
      </c>
      <c r="E36" s="208">
        <v>0</v>
      </c>
      <c r="F36" s="208">
        <v>0</v>
      </c>
      <c r="G36" s="208">
        <v>0</v>
      </c>
      <c r="H36" s="208">
        <v>0</v>
      </c>
      <c r="I36" s="208">
        <v>0</v>
      </c>
      <c r="J36" s="208">
        <v>0</v>
      </c>
      <c r="K36" s="208">
        <v>0</v>
      </c>
      <c r="L36" s="208">
        <v>0</v>
      </c>
      <c r="M36" s="208">
        <v>0</v>
      </c>
      <c r="N36" s="208">
        <v>0</v>
      </c>
      <c r="O36" s="208">
        <v>0</v>
      </c>
      <c r="P36" s="208">
        <v>0</v>
      </c>
      <c r="Q36" s="208">
        <v>0</v>
      </c>
      <c r="R36" s="304">
        <v>0</v>
      </c>
    </row>
    <row r="37" spans="1:18" ht="16.5">
      <c r="A37" s="182" t="s">
        <v>549</v>
      </c>
      <c r="B37" s="170"/>
      <c r="C37" s="208">
        <v>0</v>
      </c>
      <c r="D37" s="208">
        <v>0</v>
      </c>
      <c r="E37" s="208">
        <v>0</v>
      </c>
      <c r="F37" s="208">
        <v>0</v>
      </c>
      <c r="G37" s="208">
        <v>0</v>
      </c>
      <c r="H37" s="208">
        <v>0</v>
      </c>
      <c r="I37" s="208">
        <v>0</v>
      </c>
      <c r="J37" s="208">
        <v>0</v>
      </c>
      <c r="K37" s="302">
        <v>9177</v>
      </c>
      <c r="L37" s="208"/>
      <c r="M37" s="208">
        <v>0</v>
      </c>
      <c r="N37" s="208">
        <v>0</v>
      </c>
      <c r="O37" s="208">
        <v>0</v>
      </c>
      <c r="P37" s="208">
        <v>0</v>
      </c>
      <c r="Q37" s="208">
        <v>0</v>
      </c>
      <c r="R37" s="303">
        <f>+K37</f>
        <v>9177</v>
      </c>
    </row>
    <row r="38" spans="1:18" ht="16.5">
      <c r="A38" s="169" t="s">
        <v>550</v>
      </c>
      <c r="B38" s="170"/>
      <c r="C38" s="208">
        <v>0</v>
      </c>
      <c r="D38" s="208">
        <v>0</v>
      </c>
      <c r="E38" s="208">
        <v>0</v>
      </c>
      <c r="F38" s="208">
        <v>0</v>
      </c>
      <c r="G38" s="206">
        <f>+G40</f>
        <v>1361</v>
      </c>
      <c r="H38" s="208">
        <v>0</v>
      </c>
      <c r="I38" s="206">
        <f>+I40</f>
        <v>18288</v>
      </c>
      <c r="J38" s="208">
        <v>0</v>
      </c>
      <c r="K38" s="208">
        <v>0</v>
      </c>
      <c r="L38" s="306">
        <f>+L39+L40</f>
        <v>-25579</v>
      </c>
      <c r="M38" s="208">
        <v>0</v>
      </c>
      <c r="N38" s="208">
        <v>0</v>
      </c>
      <c r="O38" s="208">
        <v>0</v>
      </c>
      <c r="P38" s="208">
        <v>0</v>
      </c>
      <c r="Q38" s="208">
        <v>0</v>
      </c>
      <c r="R38" s="307">
        <f>+G38+I38+L38</f>
        <v>-5930</v>
      </c>
    </row>
    <row r="39" spans="1:18" ht="16.5">
      <c r="A39" s="174" t="s">
        <v>551</v>
      </c>
      <c r="B39" s="175"/>
      <c r="C39" s="208">
        <v>0</v>
      </c>
      <c r="D39" s="208">
        <v>0</v>
      </c>
      <c r="E39" s="208">
        <v>0</v>
      </c>
      <c r="F39" s="208">
        <v>0</v>
      </c>
      <c r="G39" s="208">
        <v>0</v>
      </c>
      <c r="H39" s="208">
        <v>0</v>
      </c>
      <c r="I39" s="208">
        <v>0</v>
      </c>
      <c r="J39" s="208">
        <v>0</v>
      </c>
      <c r="K39" s="208">
        <v>0</v>
      </c>
      <c r="L39" s="306">
        <v>-5930</v>
      </c>
      <c r="M39" s="208">
        <v>0</v>
      </c>
      <c r="N39" s="208">
        <v>0</v>
      </c>
      <c r="O39" s="208">
        <v>0</v>
      </c>
      <c r="P39" s="208">
        <v>0</v>
      </c>
      <c r="Q39" s="208">
        <v>0</v>
      </c>
      <c r="R39" s="307">
        <f>+L39</f>
        <v>-5930</v>
      </c>
    </row>
    <row r="40" spans="1:18" ht="16.5">
      <c r="A40" s="174" t="s">
        <v>552</v>
      </c>
      <c r="B40" s="175"/>
      <c r="C40" s="208">
        <v>0</v>
      </c>
      <c r="D40" s="208">
        <v>0</v>
      </c>
      <c r="E40" s="208">
        <v>0</v>
      </c>
      <c r="F40" s="208">
        <v>0</v>
      </c>
      <c r="G40" s="206">
        <v>1361</v>
      </c>
      <c r="H40" s="208">
        <v>0</v>
      </c>
      <c r="I40" s="206">
        <v>18288</v>
      </c>
      <c r="J40" s="208">
        <v>0</v>
      </c>
      <c r="K40" s="208">
        <v>0</v>
      </c>
      <c r="L40" s="306">
        <v>-19649</v>
      </c>
      <c r="M40" s="208">
        <v>0</v>
      </c>
      <c r="N40" s="208">
        <v>0</v>
      </c>
      <c r="O40" s="208">
        <v>0</v>
      </c>
      <c r="P40" s="208">
        <v>0</v>
      </c>
      <c r="Q40" s="208">
        <v>0</v>
      </c>
      <c r="R40" s="304">
        <f>+G40+I40+L40</f>
        <v>0</v>
      </c>
    </row>
    <row r="41" spans="1:18" ht="16.5">
      <c r="A41" s="174" t="s">
        <v>553</v>
      </c>
      <c r="B41" s="175"/>
      <c r="C41" s="208">
        <v>0</v>
      </c>
      <c r="D41" s="208">
        <v>0</v>
      </c>
      <c r="E41" s="208">
        <v>0</v>
      </c>
      <c r="F41" s="208">
        <v>0</v>
      </c>
      <c r="G41" s="208">
        <v>0</v>
      </c>
      <c r="H41" s="208">
        <v>0</v>
      </c>
      <c r="I41" s="208">
        <v>0</v>
      </c>
      <c r="J41" s="208">
        <v>0</v>
      </c>
      <c r="K41" s="208">
        <v>0</v>
      </c>
      <c r="L41" s="208">
        <v>0</v>
      </c>
      <c r="M41" s="208">
        <v>0</v>
      </c>
      <c r="N41" s="208">
        <v>0</v>
      </c>
      <c r="O41" s="208">
        <v>0</v>
      </c>
      <c r="P41" s="208">
        <v>0</v>
      </c>
      <c r="Q41" s="208">
        <v>0</v>
      </c>
      <c r="R41" s="304">
        <v>0</v>
      </c>
    </row>
    <row r="42" spans="1:18" ht="15.75">
      <c r="A42" s="183"/>
      <c r="B42" s="184"/>
      <c r="C42" s="176"/>
      <c r="D42" s="171"/>
      <c r="E42" s="173"/>
      <c r="F42" s="173"/>
      <c r="G42" s="173"/>
      <c r="H42" s="173"/>
      <c r="I42" s="173"/>
      <c r="J42" s="173"/>
      <c r="K42" s="208" t="s">
        <v>481</v>
      </c>
      <c r="L42" s="309" t="s">
        <v>481</v>
      </c>
      <c r="M42" s="208" t="s">
        <v>481</v>
      </c>
      <c r="N42" s="208" t="s">
        <v>481</v>
      </c>
      <c r="O42" s="208" t="s">
        <v>481</v>
      </c>
      <c r="P42" s="208" t="s">
        <v>481</v>
      </c>
      <c r="Q42" s="208" t="s">
        <v>481</v>
      </c>
      <c r="R42" s="304"/>
    </row>
    <row r="43" spans="1:18" ht="15.75">
      <c r="A43" s="169" t="s">
        <v>554</v>
      </c>
      <c r="B43" s="185"/>
      <c r="C43" s="207">
        <f>+C15</f>
        <v>160000</v>
      </c>
      <c r="D43" s="206">
        <f>+D15</f>
        <v>206074</v>
      </c>
      <c r="E43" s="207">
        <v>1491</v>
      </c>
      <c r="F43" s="208">
        <v>0</v>
      </c>
      <c r="G43" s="207">
        <f>+G15+G38</f>
        <v>27688</v>
      </c>
      <c r="H43" s="208">
        <v>0</v>
      </c>
      <c r="I43" s="207">
        <f>+I15+I38</f>
        <v>94677</v>
      </c>
      <c r="J43" s="208">
        <v>0</v>
      </c>
      <c r="K43" s="305">
        <f>+K37</f>
        <v>9177</v>
      </c>
      <c r="L43" s="208">
        <v>0</v>
      </c>
      <c r="M43" s="305">
        <f>+M15+M19</f>
        <v>2171</v>
      </c>
      <c r="N43" s="208">
        <v>0</v>
      </c>
      <c r="O43" s="208">
        <v>0</v>
      </c>
      <c r="P43" s="208">
        <v>0</v>
      </c>
      <c r="Q43" s="208">
        <v>0</v>
      </c>
      <c r="R43" s="303">
        <f>SUM(R15+R19+R25+R37+R38)</f>
        <v>501278</v>
      </c>
    </row>
    <row r="44" spans="1:18" ht="15.75">
      <c r="A44" s="186"/>
      <c r="B44" s="187"/>
      <c r="C44" s="188"/>
      <c r="D44" s="189"/>
      <c r="E44" s="189"/>
      <c r="F44" s="189"/>
      <c r="G44" s="189"/>
      <c r="H44" s="189"/>
      <c r="I44" s="189"/>
      <c r="J44" s="189"/>
      <c r="K44" s="189"/>
      <c r="L44" s="189"/>
      <c r="M44" s="189"/>
      <c r="N44" s="189"/>
      <c r="O44" s="189"/>
      <c r="P44" s="189"/>
      <c r="Q44" s="189"/>
      <c r="R44" s="190"/>
    </row>
    <row r="45" spans="1:18" ht="15.75">
      <c r="A45" s="191"/>
      <c r="B45" s="192"/>
      <c r="C45" s="176"/>
      <c r="D45" s="173"/>
      <c r="E45" s="173"/>
      <c r="F45" s="173"/>
      <c r="G45" s="173"/>
      <c r="H45" s="173"/>
      <c r="I45" s="173"/>
      <c r="J45" s="173"/>
      <c r="K45" s="180"/>
      <c r="L45" s="180"/>
      <c r="M45" s="173"/>
      <c r="N45" s="173"/>
      <c r="O45" s="173"/>
      <c r="P45" s="173"/>
      <c r="Q45" s="173"/>
      <c r="R45" s="172"/>
    </row>
    <row r="46" spans="1:18" ht="16.5">
      <c r="A46" s="167" t="s">
        <v>0</v>
      </c>
      <c r="B46" s="168"/>
      <c r="C46" s="176"/>
      <c r="D46" s="173"/>
      <c r="E46" s="173"/>
      <c r="F46" s="173"/>
      <c r="G46" s="173"/>
      <c r="H46" s="173"/>
      <c r="I46" s="173"/>
      <c r="J46" s="173"/>
      <c r="K46" s="180"/>
      <c r="L46" s="180"/>
      <c r="M46" s="173"/>
      <c r="N46" s="173"/>
      <c r="O46" s="173"/>
      <c r="P46" s="173"/>
      <c r="Q46" s="173"/>
      <c r="R46" s="172"/>
    </row>
    <row r="47" spans="1:18" ht="16.5">
      <c r="A47" s="301" t="s">
        <v>597</v>
      </c>
      <c r="B47" s="168"/>
      <c r="C47" s="176"/>
      <c r="D47" s="173"/>
      <c r="E47" s="173"/>
      <c r="F47" s="173"/>
      <c r="G47" s="173"/>
      <c r="H47" s="173"/>
      <c r="I47" s="173"/>
      <c r="J47" s="173"/>
      <c r="K47" s="180"/>
      <c r="L47" s="180"/>
      <c r="M47" s="173"/>
      <c r="N47" s="173"/>
      <c r="O47" s="173"/>
      <c r="P47" s="173"/>
      <c r="Q47" s="173"/>
      <c r="R47" s="172"/>
    </row>
    <row r="48" spans="1:18" ht="15.75">
      <c r="A48" s="169" t="s">
        <v>591</v>
      </c>
      <c r="B48" s="185"/>
      <c r="C48" s="302">
        <v>160000</v>
      </c>
      <c r="D48" s="302">
        <v>206074</v>
      </c>
      <c r="E48" s="302">
        <v>1491</v>
      </c>
      <c r="F48" s="208">
        <v>0</v>
      </c>
      <c r="G48" s="302">
        <v>27688</v>
      </c>
      <c r="H48" s="208">
        <v>0</v>
      </c>
      <c r="I48" s="302">
        <v>94677</v>
      </c>
      <c r="J48" s="208">
        <v>0</v>
      </c>
      <c r="K48" s="208">
        <v>0</v>
      </c>
      <c r="L48" s="302">
        <v>21121</v>
      </c>
      <c r="M48" s="302">
        <v>2637</v>
      </c>
      <c r="N48" s="208">
        <v>0</v>
      </c>
      <c r="O48" s="208">
        <v>0</v>
      </c>
      <c r="P48" s="208">
        <v>0</v>
      </c>
      <c r="Q48" s="208">
        <v>0</v>
      </c>
      <c r="R48" s="303">
        <f>+C48+D48+E48+F48+G48+H48+I48+J48+K48+L48+M48+N48</f>
        <v>513688</v>
      </c>
    </row>
    <row r="49" spans="1:18" ht="15.75">
      <c r="A49" s="193"/>
      <c r="B49" s="194"/>
      <c r="C49" s="176"/>
      <c r="D49" s="173"/>
      <c r="E49" s="173"/>
      <c r="F49" s="173"/>
      <c r="G49" s="173"/>
      <c r="H49" s="173"/>
      <c r="I49" s="173"/>
      <c r="J49" s="208"/>
      <c r="K49" s="208"/>
      <c r="L49" s="208"/>
      <c r="M49" s="208"/>
      <c r="N49" s="208"/>
      <c r="O49" s="208"/>
      <c r="P49" s="208"/>
      <c r="Q49" s="208"/>
      <c r="R49" s="304"/>
    </row>
    <row r="50" spans="1:18" ht="15.75">
      <c r="A50" s="177" t="s">
        <v>530</v>
      </c>
      <c r="B50" s="195"/>
      <c r="C50" s="208"/>
      <c r="D50" s="208"/>
      <c r="E50" s="208"/>
      <c r="F50" s="208"/>
      <c r="G50" s="208"/>
      <c r="H50" s="208"/>
      <c r="I50" s="208"/>
      <c r="J50" s="208"/>
      <c r="K50" s="208"/>
      <c r="L50" s="208"/>
      <c r="M50" s="208"/>
      <c r="N50" s="208"/>
      <c r="O50" s="208"/>
      <c r="P50" s="208"/>
      <c r="Q50" s="208"/>
      <c r="R50" s="304"/>
    </row>
    <row r="51" spans="1:18" ht="15.75">
      <c r="A51" s="169" t="s">
        <v>555</v>
      </c>
      <c r="B51" s="184"/>
      <c r="C51" s="208">
        <v>0</v>
      </c>
      <c r="D51" s="208">
        <v>0</v>
      </c>
      <c r="E51" s="208">
        <v>0</v>
      </c>
      <c r="F51" s="208">
        <v>0</v>
      </c>
      <c r="G51" s="208">
        <v>0</v>
      </c>
      <c r="H51" s="208">
        <v>0</v>
      </c>
      <c r="I51" s="208">
        <v>0</v>
      </c>
      <c r="J51" s="208">
        <v>0</v>
      </c>
      <c r="K51" s="208">
        <v>0</v>
      </c>
      <c r="L51" s="208">
        <v>0</v>
      </c>
      <c r="M51" s="208">
        <v>0</v>
      </c>
      <c r="N51" s="208">
        <v>0</v>
      </c>
      <c r="O51" s="208">
        <v>0</v>
      </c>
      <c r="P51" s="208">
        <v>0</v>
      </c>
      <c r="Q51" s="208">
        <v>0</v>
      </c>
      <c r="R51" s="304">
        <v>0</v>
      </c>
    </row>
    <row r="52" spans="1:18" ht="15.75">
      <c r="A52" s="169" t="s">
        <v>578</v>
      </c>
      <c r="B52" s="184"/>
      <c r="C52" s="208">
        <v>0</v>
      </c>
      <c r="D52" s="208">
        <v>0</v>
      </c>
      <c r="E52" s="208">
        <v>0</v>
      </c>
      <c r="F52" s="208">
        <v>0</v>
      </c>
      <c r="G52" s="208">
        <v>0</v>
      </c>
      <c r="H52" s="208">
        <v>0</v>
      </c>
      <c r="I52" s="208">
        <v>0</v>
      </c>
      <c r="J52" s="208">
        <v>0</v>
      </c>
      <c r="K52" s="208">
        <v>0</v>
      </c>
      <c r="L52" s="208">
        <v>0</v>
      </c>
      <c r="M52" s="310">
        <v>-1076</v>
      </c>
      <c r="N52" s="208">
        <v>0</v>
      </c>
      <c r="O52" s="208">
        <v>0</v>
      </c>
      <c r="P52" s="208">
        <v>0</v>
      </c>
      <c r="Q52" s="208">
        <v>0</v>
      </c>
      <c r="R52" s="307">
        <f>+M52</f>
        <v>-1076</v>
      </c>
    </row>
    <row r="53" spans="1:18" ht="15.75">
      <c r="A53" s="169" t="s">
        <v>556</v>
      </c>
      <c r="B53" s="184"/>
      <c r="C53" s="208">
        <v>0</v>
      </c>
      <c r="D53" s="208">
        <v>0</v>
      </c>
      <c r="E53" s="208">
        <v>0</v>
      </c>
      <c r="F53" s="208">
        <v>0</v>
      </c>
      <c r="G53" s="208">
        <v>0</v>
      </c>
      <c r="H53" s="208">
        <v>0</v>
      </c>
      <c r="I53" s="208">
        <v>0</v>
      </c>
      <c r="J53" s="208">
        <v>0</v>
      </c>
      <c r="K53" s="208">
        <v>0</v>
      </c>
      <c r="L53" s="208">
        <v>0</v>
      </c>
      <c r="M53" s="208">
        <v>0</v>
      </c>
      <c r="N53" s="208">
        <v>0</v>
      </c>
      <c r="O53" s="208">
        <v>0</v>
      </c>
      <c r="P53" s="208">
        <v>0</v>
      </c>
      <c r="Q53" s="208">
        <v>0</v>
      </c>
      <c r="R53" s="304">
        <v>0</v>
      </c>
    </row>
    <row r="54" spans="1:18" ht="15.75">
      <c r="A54" s="174" t="s">
        <v>557</v>
      </c>
      <c r="B54" s="195"/>
      <c r="C54" s="208">
        <v>0</v>
      </c>
      <c r="D54" s="208">
        <v>0</v>
      </c>
      <c r="E54" s="208">
        <v>0</v>
      </c>
      <c r="F54" s="208">
        <v>0</v>
      </c>
      <c r="G54" s="208">
        <v>0</v>
      </c>
      <c r="H54" s="208">
        <v>0</v>
      </c>
      <c r="I54" s="208">
        <v>0</v>
      </c>
      <c r="J54" s="208">
        <v>0</v>
      </c>
      <c r="K54" s="208">
        <v>0</v>
      </c>
      <c r="L54" s="208">
        <v>0</v>
      </c>
      <c r="M54" s="208">
        <v>0</v>
      </c>
      <c r="N54" s="208">
        <v>0</v>
      </c>
      <c r="O54" s="208">
        <v>0</v>
      </c>
      <c r="P54" s="208">
        <v>0</v>
      </c>
      <c r="Q54" s="208">
        <v>0</v>
      </c>
      <c r="R54" s="304">
        <v>0</v>
      </c>
    </row>
    <row r="55" spans="1:18" ht="15.75">
      <c r="A55" s="174" t="s">
        <v>558</v>
      </c>
      <c r="B55" s="195"/>
      <c r="C55" s="208">
        <v>0</v>
      </c>
      <c r="D55" s="208">
        <v>0</v>
      </c>
      <c r="E55" s="208">
        <v>0</v>
      </c>
      <c r="F55" s="208">
        <v>0</v>
      </c>
      <c r="G55" s="208">
        <v>0</v>
      </c>
      <c r="H55" s="208">
        <v>0</v>
      </c>
      <c r="I55" s="208">
        <v>0</v>
      </c>
      <c r="J55" s="208">
        <v>0</v>
      </c>
      <c r="K55" s="208">
        <v>0</v>
      </c>
      <c r="L55" s="208">
        <v>0</v>
      </c>
      <c r="M55" s="208">
        <v>0</v>
      </c>
      <c r="N55" s="208">
        <v>0</v>
      </c>
      <c r="O55" s="208">
        <v>0</v>
      </c>
      <c r="P55" s="208">
        <v>0</v>
      </c>
      <c r="Q55" s="208">
        <v>0</v>
      </c>
      <c r="R55" s="304">
        <v>0</v>
      </c>
    </row>
    <row r="56" spans="1:18" ht="15.75">
      <c r="A56" s="169" t="s">
        <v>559</v>
      </c>
      <c r="B56" s="184"/>
      <c r="C56" s="208">
        <v>0</v>
      </c>
      <c r="D56" s="208">
        <v>0</v>
      </c>
      <c r="E56" s="208">
        <v>0</v>
      </c>
      <c r="F56" s="208">
        <v>0</v>
      </c>
      <c r="G56" s="208">
        <v>0</v>
      </c>
      <c r="H56" s="208">
        <v>0</v>
      </c>
      <c r="I56" s="208">
        <v>0</v>
      </c>
      <c r="J56" s="208">
        <v>0</v>
      </c>
      <c r="K56" s="208">
        <v>0</v>
      </c>
      <c r="L56" s="208">
        <v>0</v>
      </c>
      <c r="M56" s="208">
        <v>0</v>
      </c>
      <c r="N56" s="208">
        <v>0</v>
      </c>
      <c r="O56" s="208">
        <v>0</v>
      </c>
      <c r="P56" s="208">
        <v>0</v>
      </c>
      <c r="Q56" s="208">
        <v>0</v>
      </c>
      <c r="R56" s="304">
        <v>0</v>
      </c>
    </row>
    <row r="57" spans="1:18" ht="15.75">
      <c r="A57" s="169" t="s">
        <v>560</v>
      </c>
      <c r="B57" s="184"/>
      <c r="C57" s="208">
        <v>0</v>
      </c>
      <c r="D57" s="208">
        <v>0</v>
      </c>
      <c r="E57" s="208">
        <v>0</v>
      </c>
      <c r="F57" s="208">
        <v>0</v>
      </c>
      <c r="G57" s="208">
        <v>0</v>
      </c>
      <c r="H57" s="208">
        <v>0</v>
      </c>
      <c r="I57" s="208">
        <v>0</v>
      </c>
      <c r="J57" s="208">
        <v>0</v>
      </c>
      <c r="K57" s="208">
        <v>0</v>
      </c>
      <c r="L57" s="208">
        <v>0</v>
      </c>
      <c r="M57" s="208">
        <v>0</v>
      </c>
      <c r="N57" s="208">
        <v>0</v>
      </c>
      <c r="O57" s="208">
        <v>0</v>
      </c>
      <c r="P57" s="208">
        <v>0</v>
      </c>
      <c r="Q57" s="208">
        <v>0</v>
      </c>
      <c r="R57" s="304">
        <v>0</v>
      </c>
    </row>
    <row r="58" spans="1:18" ht="15.75">
      <c r="A58" s="169" t="s">
        <v>561</v>
      </c>
      <c r="B58" s="184"/>
      <c r="C58" s="208">
        <v>0</v>
      </c>
      <c r="D58" s="208">
        <v>0</v>
      </c>
      <c r="E58" s="208">
        <v>0</v>
      </c>
      <c r="F58" s="208">
        <v>0</v>
      </c>
      <c r="G58" s="208">
        <v>0</v>
      </c>
      <c r="H58" s="208">
        <v>0</v>
      </c>
      <c r="I58" s="208">
        <v>0</v>
      </c>
      <c r="J58" s="208">
        <v>0</v>
      </c>
      <c r="K58" s="208">
        <v>0</v>
      </c>
      <c r="L58" s="208">
        <v>0</v>
      </c>
      <c r="M58" s="208">
        <v>0</v>
      </c>
      <c r="N58" s="208">
        <v>0</v>
      </c>
      <c r="O58" s="208">
        <v>0</v>
      </c>
      <c r="P58" s="208">
        <v>0</v>
      </c>
      <c r="Q58" s="208">
        <v>0</v>
      </c>
      <c r="R58" s="311">
        <v>0</v>
      </c>
    </row>
    <row r="59" spans="1:18" ht="15.75">
      <c r="A59" s="169" t="s">
        <v>562</v>
      </c>
      <c r="B59" s="184"/>
      <c r="C59" s="208">
        <v>0</v>
      </c>
      <c r="D59" s="208">
        <v>0</v>
      </c>
      <c r="E59" s="208">
        <v>0</v>
      </c>
      <c r="F59" s="208">
        <v>0</v>
      </c>
      <c r="G59" s="208">
        <v>0</v>
      </c>
      <c r="H59" s="208">
        <v>0</v>
      </c>
      <c r="I59" s="208">
        <v>0</v>
      </c>
      <c r="J59" s="208">
        <v>0</v>
      </c>
      <c r="K59" s="208">
        <v>0</v>
      </c>
      <c r="L59" s="208">
        <v>0</v>
      </c>
      <c r="M59" s="208">
        <v>0</v>
      </c>
      <c r="N59" s="208">
        <v>0</v>
      </c>
      <c r="O59" s="208">
        <v>0</v>
      </c>
      <c r="P59" s="208">
        <v>0</v>
      </c>
      <c r="Q59" s="208">
        <v>0</v>
      </c>
      <c r="R59" s="304">
        <v>0</v>
      </c>
    </row>
    <row r="60" spans="1:18" ht="15.75">
      <c r="A60" s="169" t="s">
        <v>563</v>
      </c>
      <c r="B60" s="184"/>
      <c r="C60" s="208">
        <v>0</v>
      </c>
      <c r="D60" s="208">
        <v>0</v>
      </c>
      <c r="E60" s="208">
        <v>0</v>
      </c>
      <c r="F60" s="208">
        <v>0</v>
      </c>
      <c r="G60" s="208">
        <v>0</v>
      </c>
      <c r="H60" s="208">
        <v>0</v>
      </c>
      <c r="I60" s="208">
        <v>0</v>
      </c>
      <c r="J60" s="208">
        <v>0</v>
      </c>
      <c r="K60" s="208">
        <v>0</v>
      </c>
      <c r="L60" s="208">
        <v>0</v>
      </c>
      <c r="M60" s="208">
        <v>0</v>
      </c>
      <c r="N60" s="208">
        <v>0</v>
      </c>
      <c r="O60" s="208">
        <v>0</v>
      </c>
      <c r="P60" s="208">
        <v>0</v>
      </c>
      <c r="Q60" s="208">
        <v>0</v>
      </c>
      <c r="R60" s="304">
        <v>0</v>
      </c>
    </row>
    <row r="61" spans="1:18" ht="16.5">
      <c r="A61" s="182" t="s">
        <v>564</v>
      </c>
      <c r="B61" s="170"/>
      <c r="C61" s="208">
        <v>0</v>
      </c>
      <c r="D61" s="208">
        <v>0</v>
      </c>
      <c r="E61" s="208">
        <v>0</v>
      </c>
      <c r="F61" s="208">
        <v>0</v>
      </c>
      <c r="G61" s="208">
        <v>0</v>
      </c>
      <c r="H61" s="208">
        <v>0</v>
      </c>
      <c r="I61" s="208">
        <v>0</v>
      </c>
      <c r="J61" s="208">
        <v>0</v>
      </c>
      <c r="K61" s="208">
        <v>0</v>
      </c>
      <c r="L61" s="208">
        <v>0</v>
      </c>
      <c r="M61" s="208">
        <v>0</v>
      </c>
      <c r="N61" s="208">
        <v>0</v>
      </c>
      <c r="O61" s="208">
        <v>0</v>
      </c>
      <c r="P61" s="208">
        <v>0</v>
      </c>
      <c r="Q61" s="208">
        <v>0</v>
      </c>
      <c r="R61" s="304">
        <v>0</v>
      </c>
    </row>
    <row r="62" spans="1:18" ht="16.5">
      <c r="A62" s="182" t="s">
        <v>565</v>
      </c>
      <c r="B62" s="170"/>
      <c r="C62" s="208">
        <v>0</v>
      </c>
      <c r="D62" s="208">
        <v>0</v>
      </c>
      <c r="E62" s="208">
        <v>0</v>
      </c>
      <c r="F62" s="208">
        <v>0</v>
      </c>
      <c r="G62" s="208">
        <v>0</v>
      </c>
      <c r="H62" s="208">
        <v>0</v>
      </c>
      <c r="I62" s="208">
        <v>0</v>
      </c>
      <c r="J62" s="208">
        <v>0</v>
      </c>
      <c r="K62" s="208">
        <v>0</v>
      </c>
      <c r="L62" s="208">
        <v>0</v>
      </c>
      <c r="M62" s="208">
        <v>0</v>
      </c>
      <c r="N62" s="208">
        <v>0</v>
      </c>
      <c r="O62" s="208">
        <v>0</v>
      </c>
      <c r="P62" s="208">
        <v>0</v>
      </c>
      <c r="Q62" s="208">
        <v>0</v>
      </c>
      <c r="R62" s="304">
        <v>0</v>
      </c>
    </row>
    <row r="63" spans="1:18" ht="15.75">
      <c r="A63" s="169" t="s">
        <v>566</v>
      </c>
      <c r="B63" s="184"/>
      <c r="C63" s="208">
        <v>0</v>
      </c>
      <c r="D63" s="208">
        <v>0</v>
      </c>
      <c r="E63" s="208">
        <v>0</v>
      </c>
      <c r="F63" s="208">
        <v>0</v>
      </c>
      <c r="G63" s="208">
        <v>0</v>
      </c>
      <c r="H63" s="208">
        <v>0</v>
      </c>
      <c r="I63" s="208">
        <v>0</v>
      </c>
      <c r="J63" s="208">
        <v>0</v>
      </c>
      <c r="K63" s="208">
        <v>0</v>
      </c>
      <c r="L63" s="208">
        <v>0</v>
      </c>
      <c r="M63" s="208">
        <v>0</v>
      </c>
      <c r="N63" s="208">
        <v>0</v>
      </c>
      <c r="O63" s="208">
        <v>0</v>
      </c>
      <c r="P63" s="208">
        <v>0</v>
      </c>
      <c r="Q63" s="208">
        <v>0</v>
      </c>
      <c r="R63" s="304">
        <v>0</v>
      </c>
    </row>
    <row r="64" spans="1:18" ht="15.75">
      <c r="A64" s="174" t="s">
        <v>567</v>
      </c>
      <c r="B64" s="195"/>
      <c r="C64" s="208">
        <v>0</v>
      </c>
      <c r="D64" s="208">
        <v>0</v>
      </c>
      <c r="E64" s="208">
        <v>0</v>
      </c>
      <c r="F64" s="208">
        <v>0</v>
      </c>
      <c r="G64" s="208">
        <v>0</v>
      </c>
      <c r="H64" s="208">
        <v>0</v>
      </c>
      <c r="I64" s="208">
        <v>0</v>
      </c>
      <c r="J64" s="208">
        <v>0</v>
      </c>
      <c r="K64" s="208">
        <v>0</v>
      </c>
      <c r="L64" s="208">
        <v>0</v>
      </c>
      <c r="M64" s="208">
        <v>0</v>
      </c>
      <c r="N64" s="208">
        <v>0</v>
      </c>
      <c r="O64" s="208">
        <v>0</v>
      </c>
      <c r="P64" s="208">
        <v>0</v>
      </c>
      <c r="Q64" s="208">
        <v>0</v>
      </c>
      <c r="R64" s="304">
        <v>0</v>
      </c>
    </row>
    <row r="65" spans="1:18" ht="15.75">
      <c r="A65" s="174" t="s">
        <v>568</v>
      </c>
      <c r="B65" s="195"/>
      <c r="C65" s="208">
        <v>0</v>
      </c>
      <c r="D65" s="208">
        <v>0</v>
      </c>
      <c r="E65" s="208">
        <v>0</v>
      </c>
      <c r="F65" s="208">
        <v>0</v>
      </c>
      <c r="G65" s="208">
        <v>0</v>
      </c>
      <c r="H65" s="208">
        <v>0</v>
      </c>
      <c r="I65" s="208">
        <v>0</v>
      </c>
      <c r="J65" s="208">
        <v>0</v>
      </c>
      <c r="K65" s="208">
        <v>0</v>
      </c>
      <c r="L65" s="208">
        <v>0</v>
      </c>
      <c r="M65" s="208">
        <v>0</v>
      </c>
      <c r="N65" s="208">
        <v>0</v>
      </c>
      <c r="O65" s="208">
        <v>0</v>
      </c>
      <c r="P65" s="208">
        <v>0</v>
      </c>
      <c r="Q65" s="208">
        <v>0</v>
      </c>
      <c r="R65" s="304">
        <v>0</v>
      </c>
    </row>
    <row r="66" spans="1:18" ht="16.5">
      <c r="A66" s="182" t="s">
        <v>569</v>
      </c>
      <c r="B66" s="170"/>
      <c r="C66" s="208">
        <v>0</v>
      </c>
      <c r="D66" s="208">
        <v>0</v>
      </c>
      <c r="E66" s="208">
        <v>0</v>
      </c>
      <c r="F66" s="208">
        <v>0</v>
      </c>
      <c r="G66" s="208">
        <v>0</v>
      </c>
      <c r="H66" s="208">
        <v>0</v>
      </c>
      <c r="I66" s="208">
        <v>0</v>
      </c>
      <c r="J66" s="208">
        <v>0</v>
      </c>
      <c r="K66" s="208">
        <v>0</v>
      </c>
      <c r="L66" s="208">
        <v>0</v>
      </c>
      <c r="M66" s="208">
        <v>0</v>
      </c>
      <c r="N66" s="208">
        <v>0</v>
      </c>
      <c r="O66" s="208">
        <v>0</v>
      </c>
      <c r="P66" s="208">
        <v>0</v>
      </c>
      <c r="Q66" s="208">
        <v>0</v>
      </c>
      <c r="R66" s="304">
        <v>0</v>
      </c>
    </row>
    <row r="67" spans="1:18" ht="16.5">
      <c r="A67" s="182" t="s">
        <v>570</v>
      </c>
      <c r="B67" s="170"/>
      <c r="C67" s="208">
        <v>0</v>
      </c>
      <c r="D67" s="208">
        <v>0</v>
      </c>
      <c r="E67" s="208">
        <v>0</v>
      </c>
      <c r="F67" s="208">
        <v>0</v>
      </c>
      <c r="G67" s="208">
        <v>0</v>
      </c>
      <c r="H67" s="208">
        <v>0</v>
      </c>
      <c r="I67" s="208">
        <v>0</v>
      </c>
      <c r="J67" s="208">
        <v>0</v>
      </c>
      <c r="K67" s="208">
        <v>0</v>
      </c>
      <c r="L67" s="208">
        <v>0</v>
      </c>
      <c r="M67" s="208">
        <v>0</v>
      </c>
      <c r="N67" s="208">
        <v>0</v>
      </c>
      <c r="O67" s="208">
        <v>0</v>
      </c>
      <c r="P67" s="208">
        <v>0</v>
      </c>
      <c r="Q67" s="208">
        <v>0</v>
      </c>
      <c r="R67" s="304">
        <v>0</v>
      </c>
    </row>
    <row r="68" spans="1:18" ht="16.5">
      <c r="A68" s="182" t="s">
        <v>571</v>
      </c>
      <c r="B68" s="170"/>
      <c r="C68" s="208">
        <v>0</v>
      </c>
      <c r="D68" s="208">
        <v>0</v>
      </c>
      <c r="E68" s="208">
        <v>0</v>
      </c>
      <c r="F68" s="208">
        <v>0</v>
      </c>
      <c r="G68" s="208">
        <v>0</v>
      </c>
      <c r="H68" s="208">
        <v>0</v>
      </c>
      <c r="I68" s="208">
        <v>0</v>
      </c>
      <c r="J68" s="208">
        <v>0</v>
      </c>
      <c r="K68" s="208">
        <v>0</v>
      </c>
      <c r="L68" s="208">
        <v>0</v>
      </c>
      <c r="M68" s="208">
        <v>0</v>
      </c>
      <c r="N68" s="208">
        <v>0</v>
      </c>
      <c r="O68" s="208">
        <v>0</v>
      </c>
      <c r="P68" s="208">
        <v>0</v>
      </c>
      <c r="Q68" s="208">
        <v>0</v>
      </c>
      <c r="R68" s="304">
        <v>0</v>
      </c>
    </row>
    <row r="69" spans="1:18" ht="16.5">
      <c r="A69" s="182" t="s">
        <v>579</v>
      </c>
      <c r="B69" s="170"/>
      <c r="C69" s="208">
        <v>0</v>
      </c>
      <c r="D69" s="208">
        <v>0</v>
      </c>
      <c r="E69" s="208">
        <v>0</v>
      </c>
      <c r="F69" s="208">
        <v>0</v>
      </c>
      <c r="G69" s="208">
        <v>0</v>
      </c>
      <c r="H69" s="208">
        <v>0</v>
      </c>
      <c r="I69" s="208">
        <v>0</v>
      </c>
      <c r="J69" s="208">
        <v>0</v>
      </c>
      <c r="K69" s="208">
        <v>0</v>
      </c>
      <c r="L69" s="208">
        <v>0</v>
      </c>
      <c r="M69" s="208">
        <v>0</v>
      </c>
      <c r="N69" s="208">
        <v>0</v>
      </c>
      <c r="O69" s="208">
        <v>0</v>
      </c>
      <c r="P69" s="208">
        <v>0</v>
      </c>
      <c r="Q69" s="208">
        <v>0</v>
      </c>
      <c r="R69" s="304">
        <v>0</v>
      </c>
    </row>
    <row r="70" spans="1:18" ht="16.5">
      <c r="A70" s="182" t="s">
        <v>572</v>
      </c>
      <c r="B70" s="170"/>
      <c r="C70" s="208">
        <v>0</v>
      </c>
      <c r="D70" s="208">
        <v>0</v>
      </c>
      <c r="E70" s="208">
        <v>0</v>
      </c>
      <c r="F70" s="208">
        <v>0</v>
      </c>
      <c r="G70" s="208">
        <v>0</v>
      </c>
      <c r="H70" s="208">
        <v>0</v>
      </c>
      <c r="I70" s="208">
        <v>0</v>
      </c>
      <c r="J70" s="208">
        <v>0</v>
      </c>
      <c r="K70" s="207">
        <v>4754</v>
      </c>
      <c r="L70" s="208"/>
      <c r="M70" s="208">
        <v>0</v>
      </c>
      <c r="N70" s="208">
        <v>0</v>
      </c>
      <c r="O70" s="208">
        <v>0</v>
      </c>
      <c r="P70" s="208">
        <v>0</v>
      </c>
      <c r="Q70" s="208">
        <v>0</v>
      </c>
      <c r="R70" s="303">
        <f>+K70</f>
        <v>4754</v>
      </c>
    </row>
    <row r="71" spans="1:18" ht="15.75">
      <c r="A71" s="169" t="s">
        <v>573</v>
      </c>
      <c r="B71" s="184"/>
      <c r="C71" s="208">
        <v>0</v>
      </c>
      <c r="D71" s="208">
        <v>0</v>
      </c>
      <c r="E71" s="208">
        <v>0</v>
      </c>
      <c r="F71" s="208">
        <v>0</v>
      </c>
      <c r="G71" s="309">
        <f>+G73</f>
        <v>1116</v>
      </c>
      <c r="H71" s="208">
        <v>0</v>
      </c>
      <c r="I71" s="309">
        <f>+I73</f>
        <v>15177</v>
      </c>
      <c r="J71" s="208">
        <v>0</v>
      </c>
      <c r="K71" s="208">
        <v>0</v>
      </c>
      <c r="L71" s="312">
        <f>+L72+L73</f>
        <v>-21121</v>
      </c>
      <c r="M71" s="208">
        <v>0</v>
      </c>
      <c r="N71" s="208">
        <v>0</v>
      </c>
      <c r="O71" s="208">
        <v>0</v>
      </c>
      <c r="P71" s="208">
        <v>0</v>
      </c>
      <c r="Q71" s="208">
        <v>0</v>
      </c>
      <c r="R71" s="311">
        <f>+G71+I71+L71</f>
        <v>-4828</v>
      </c>
    </row>
    <row r="72" spans="1:18" ht="15.75">
      <c r="A72" s="174" t="s">
        <v>574</v>
      </c>
      <c r="B72" s="195"/>
      <c r="C72" s="208">
        <v>0</v>
      </c>
      <c r="D72" s="208">
        <v>0</v>
      </c>
      <c r="E72" s="208">
        <v>0</v>
      </c>
      <c r="F72" s="208">
        <v>0</v>
      </c>
      <c r="G72" s="208">
        <v>0</v>
      </c>
      <c r="H72" s="208">
        <v>0</v>
      </c>
      <c r="I72" s="208">
        <v>0</v>
      </c>
      <c r="J72" s="208">
        <v>0</v>
      </c>
      <c r="K72" s="208">
        <v>0</v>
      </c>
      <c r="L72" s="312">
        <v>-4828</v>
      </c>
      <c r="M72" s="208">
        <v>0</v>
      </c>
      <c r="N72" s="208">
        <v>0</v>
      </c>
      <c r="O72" s="208">
        <v>0</v>
      </c>
      <c r="P72" s="208">
        <v>0</v>
      </c>
      <c r="Q72" s="208">
        <v>0</v>
      </c>
      <c r="R72" s="311">
        <f>+L72</f>
        <v>-4828</v>
      </c>
    </row>
    <row r="73" spans="1:18" ht="15.75">
      <c r="A73" s="174" t="s">
        <v>575</v>
      </c>
      <c r="B73" s="195"/>
      <c r="C73" s="208">
        <v>0</v>
      </c>
      <c r="D73" s="208">
        <v>0</v>
      </c>
      <c r="E73" s="208">
        <v>0</v>
      </c>
      <c r="F73" s="208">
        <v>0</v>
      </c>
      <c r="G73" s="313">
        <v>1116</v>
      </c>
      <c r="H73" s="208">
        <v>0</v>
      </c>
      <c r="I73" s="313">
        <v>15177</v>
      </c>
      <c r="J73" s="208">
        <v>0</v>
      </c>
      <c r="K73" s="208">
        <v>0</v>
      </c>
      <c r="L73" s="312">
        <v>-16293</v>
      </c>
      <c r="M73" s="208">
        <v>0</v>
      </c>
      <c r="N73" s="208">
        <v>0</v>
      </c>
      <c r="O73" s="208">
        <v>0</v>
      </c>
      <c r="P73" s="208">
        <v>0</v>
      </c>
      <c r="Q73" s="208">
        <v>0</v>
      </c>
      <c r="R73" s="304">
        <f>+G73+I73+L73</f>
        <v>0</v>
      </c>
    </row>
    <row r="74" spans="1:18" ht="15.75">
      <c r="A74" s="174" t="s">
        <v>576</v>
      </c>
      <c r="B74" s="195"/>
      <c r="C74" s="208">
        <v>0</v>
      </c>
      <c r="D74" s="208">
        <v>0</v>
      </c>
      <c r="E74" s="208">
        <v>0</v>
      </c>
      <c r="F74" s="208">
        <v>0</v>
      </c>
      <c r="G74" s="208">
        <v>0</v>
      </c>
      <c r="H74" s="208">
        <v>0</v>
      </c>
      <c r="I74" s="208">
        <v>0</v>
      </c>
      <c r="J74" s="208">
        <v>0</v>
      </c>
      <c r="K74" s="208">
        <v>0</v>
      </c>
      <c r="L74" s="208">
        <v>0</v>
      </c>
      <c r="M74" s="208">
        <v>0</v>
      </c>
      <c r="N74" s="208">
        <v>0</v>
      </c>
      <c r="O74" s="208">
        <v>0</v>
      </c>
      <c r="P74" s="208">
        <v>0</v>
      </c>
      <c r="Q74" s="208">
        <v>0</v>
      </c>
      <c r="R74" s="304">
        <v>0</v>
      </c>
    </row>
    <row r="75" spans="1:18" ht="15.75">
      <c r="A75" s="193"/>
      <c r="B75" s="194"/>
      <c r="C75" s="198"/>
      <c r="D75" s="180"/>
      <c r="E75" s="180"/>
      <c r="F75" s="180"/>
      <c r="G75" s="230"/>
      <c r="H75" s="230"/>
      <c r="I75" s="208"/>
      <c r="J75" s="208"/>
      <c r="K75" s="208"/>
      <c r="L75" s="208"/>
      <c r="M75" s="208"/>
      <c r="N75" s="208"/>
      <c r="O75" s="208"/>
      <c r="P75" s="208"/>
      <c r="Q75" s="208"/>
      <c r="R75" s="304"/>
    </row>
    <row r="76" spans="1:18" ht="15.75">
      <c r="A76" s="186" t="s">
        <v>577</v>
      </c>
      <c r="B76" s="187"/>
      <c r="C76" s="314">
        <v>160000</v>
      </c>
      <c r="D76" s="315">
        <v>206074</v>
      </c>
      <c r="E76" s="314">
        <v>1491</v>
      </c>
      <c r="F76" s="316">
        <v>0</v>
      </c>
      <c r="G76" s="314">
        <f>+G48+G71</f>
        <v>28804</v>
      </c>
      <c r="H76" s="316">
        <v>0</v>
      </c>
      <c r="I76" s="315">
        <f>+I48+I71</f>
        <v>109854</v>
      </c>
      <c r="J76" s="316">
        <v>0</v>
      </c>
      <c r="K76" s="315">
        <f>+K70</f>
        <v>4754</v>
      </c>
      <c r="L76" s="316">
        <v>0</v>
      </c>
      <c r="M76" s="315">
        <f>+M48+M52</f>
        <v>1561</v>
      </c>
      <c r="N76" s="316">
        <v>0</v>
      </c>
      <c r="O76" s="316">
        <v>0</v>
      </c>
      <c r="P76" s="316" t="s">
        <v>594</v>
      </c>
      <c r="Q76" s="316">
        <v>0</v>
      </c>
      <c r="R76" s="317">
        <f>+R48+R52+R70+R71</f>
        <v>512538</v>
      </c>
    </row>
  </sheetData>
  <mergeCells count="2">
    <mergeCell ref="M3:R3"/>
    <mergeCell ref="A5:A7"/>
  </mergeCells>
  <pageMargins left="0.35433070866141736" right="0.19685039370078741" top="0.78740157480314965" bottom="0.39370078740157483" header="0.51181102362204722" footer="0.51181102362204722"/>
  <pageSetup paperSize="9" scale="35" orientation="landscape" horizontalDpi="300" verticalDpi="300" r:id="rId1"/>
  <headerFooter alignWithMargins="0">
    <oddFooter>&amp;C&amp;"Times New Roman,Normal"&amp;12İlişikteki açıklama ve dipnotlar bu konsolide olmayan finansal tabloların tamamlayıcı parçalarıdır.
9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68"/>
  <sheetViews>
    <sheetView showGridLines="0" topLeftCell="A41" zoomScale="60" zoomScaleNormal="60" workbookViewId="0">
      <selection activeCell="D24" sqref="D24"/>
    </sheetView>
  </sheetViews>
  <sheetFormatPr defaultRowHeight="15.75"/>
  <cols>
    <col min="1" max="1" width="2.42578125" style="319" customWidth="1"/>
    <col min="2" max="2" width="103.140625" style="366" bestFit="1" customWidth="1"/>
    <col min="3" max="3" width="10.42578125" style="366" customWidth="1"/>
    <col min="4" max="5" width="27.7109375" style="366" customWidth="1"/>
    <col min="6" max="6" width="9.140625" style="300"/>
    <col min="7" max="7" width="9.42578125" style="324" bestFit="1" customWidth="1"/>
    <col min="8" max="8" width="9.28515625" style="324" bestFit="1" customWidth="1"/>
    <col min="9" max="16384" width="9.140625" style="300"/>
  </cols>
  <sheetData>
    <row r="2" spans="2:8">
      <c r="B2" s="320"/>
      <c r="C2" s="321"/>
      <c r="D2" s="322" t="s">
        <v>473</v>
      </c>
      <c r="E2" s="323"/>
    </row>
    <row r="3" spans="2:8">
      <c r="B3" s="325" t="s">
        <v>603</v>
      </c>
      <c r="C3" s="326"/>
      <c r="D3" s="327"/>
      <c r="E3" s="328"/>
    </row>
    <row r="4" spans="2:8" ht="31.5">
      <c r="B4" s="329" t="s">
        <v>604</v>
      </c>
      <c r="C4" s="330"/>
      <c r="D4" s="331" t="s">
        <v>595</v>
      </c>
      <c r="E4" s="332" t="s">
        <v>595</v>
      </c>
    </row>
    <row r="5" spans="2:8">
      <c r="B5" s="333"/>
      <c r="C5" s="334"/>
      <c r="D5" s="335" t="s">
        <v>0</v>
      </c>
      <c r="E5" s="332" t="s">
        <v>1</v>
      </c>
    </row>
    <row r="6" spans="2:8">
      <c r="B6" s="336"/>
      <c r="C6" s="337" t="s">
        <v>84</v>
      </c>
      <c r="D6" s="338" t="s">
        <v>600</v>
      </c>
      <c r="E6" s="339" t="s">
        <v>598</v>
      </c>
    </row>
    <row r="7" spans="2:8">
      <c r="B7" s="340"/>
      <c r="C7" s="341"/>
      <c r="D7" s="342"/>
      <c r="E7" s="343"/>
    </row>
    <row r="8" spans="2:8">
      <c r="B8" s="344" t="s">
        <v>605</v>
      </c>
      <c r="C8" s="345"/>
      <c r="D8" s="346"/>
      <c r="E8" s="347"/>
    </row>
    <row r="9" spans="2:8">
      <c r="B9" s="344"/>
      <c r="C9" s="345"/>
      <c r="D9" s="346"/>
      <c r="E9" s="347"/>
    </row>
    <row r="10" spans="2:8">
      <c r="B10" s="344" t="s">
        <v>606</v>
      </c>
      <c r="C10" s="345"/>
      <c r="D10" s="348">
        <f>SUM(D12:D20)</f>
        <v>-20610</v>
      </c>
      <c r="E10" s="349">
        <f>SUM(E12:E20)</f>
        <v>11203</v>
      </c>
      <c r="H10" s="350"/>
    </row>
    <row r="11" spans="2:8">
      <c r="B11" s="351"/>
      <c r="C11" s="345"/>
      <c r="D11" s="352"/>
      <c r="E11" s="353"/>
      <c r="H11" s="350"/>
    </row>
    <row r="12" spans="2:8">
      <c r="B12" s="351" t="s">
        <v>607</v>
      </c>
      <c r="C12" s="345"/>
      <c r="D12" s="354">
        <v>47171</v>
      </c>
      <c r="E12" s="355">
        <v>46103</v>
      </c>
      <c r="H12" s="350"/>
    </row>
    <row r="13" spans="2:8">
      <c r="B13" s="351" t="s">
        <v>608</v>
      </c>
      <c r="C13" s="345"/>
      <c r="D13" s="354">
        <v>-10352</v>
      </c>
      <c r="E13" s="355">
        <v>-8603</v>
      </c>
      <c r="H13" s="350"/>
    </row>
    <row r="14" spans="2:8">
      <c r="B14" s="351" t="s">
        <v>609</v>
      </c>
      <c r="C14" s="345"/>
      <c r="D14" s="354">
        <v>172</v>
      </c>
      <c r="E14" s="355">
        <v>3220</v>
      </c>
      <c r="H14" s="350"/>
    </row>
    <row r="15" spans="2:8">
      <c r="B15" s="351" t="s">
        <v>610</v>
      </c>
      <c r="C15" s="345"/>
      <c r="D15" s="354">
        <v>2335</v>
      </c>
      <c r="E15" s="355">
        <v>1610</v>
      </c>
      <c r="H15" s="350"/>
    </row>
    <row r="16" spans="2:8">
      <c r="B16" s="351" t="s">
        <v>611</v>
      </c>
      <c r="C16" s="345"/>
      <c r="D16" s="354">
        <v>2186</v>
      </c>
      <c r="E16" s="355">
        <v>522</v>
      </c>
      <c r="H16" s="350"/>
    </row>
    <row r="17" spans="2:8">
      <c r="B17" s="351" t="s">
        <v>612</v>
      </c>
      <c r="C17" s="345"/>
      <c r="D17" s="354">
        <v>4639</v>
      </c>
      <c r="E17" s="355">
        <v>12478</v>
      </c>
      <c r="H17" s="350"/>
    </row>
    <row r="18" spans="2:8">
      <c r="B18" s="351" t="s">
        <v>613</v>
      </c>
      <c r="C18" s="345"/>
      <c r="D18" s="354">
        <v>-21866</v>
      </c>
      <c r="E18" s="355">
        <v>-21363</v>
      </c>
      <c r="H18" s="350"/>
    </row>
    <row r="19" spans="2:8">
      <c r="B19" s="351" t="s">
        <v>614</v>
      </c>
      <c r="C19" s="345"/>
      <c r="D19" s="354">
        <v>-5389</v>
      </c>
      <c r="E19" s="355">
        <v>-2536</v>
      </c>
      <c r="H19" s="350"/>
    </row>
    <row r="20" spans="2:8">
      <c r="B20" s="351" t="s">
        <v>615</v>
      </c>
      <c r="C20" s="356"/>
      <c r="D20" s="354">
        <v>-39506</v>
      </c>
      <c r="E20" s="355">
        <v>-20228</v>
      </c>
      <c r="H20" s="350"/>
    </row>
    <row r="21" spans="2:8">
      <c r="B21" s="351"/>
      <c r="C21" s="345"/>
      <c r="D21" s="352"/>
      <c r="E21" s="357"/>
      <c r="H21" s="350"/>
    </row>
    <row r="22" spans="2:8">
      <c r="B22" s="344" t="s">
        <v>616</v>
      </c>
      <c r="C22" s="85"/>
      <c r="D22" s="348">
        <f>SUM(D24:D33)</f>
        <v>104303</v>
      </c>
      <c r="E22" s="349">
        <f>SUM(E24:E33)</f>
        <v>-40045</v>
      </c>
      <c r="H22" s="350"/>
    </row>
    <row r="23" spans="2:8">
      <c r="B23" s="351"/>
      <c r="C23" s="345"/>
      <c r="D23" s="352"/>
      <c r="E23" s="358"/>
      <c r="H23" s="350"/>
    </row>
    <row r="24" spans="2:8">
      <c r="B24" s="351" t="s">
        <v>617</v>
      </c>
      <c r="C24" s="345"/>
      <c r="D24" s="354">
        <v>-13974</v>
      </c>
      <c r="E24" s="355">
        <v>29170</v>
      </c>
      <c r="H24" s="350"/>
    </row>
    <row r="25" spans="2:8">
      <c r="B25" s="351" t="s">
        <v>618</v>
      </c>
      <c r="C25" s="345"/>
      <c r="D25" s="354">
        <v>0</v>
      </c>
      <c r="E25" s="355">
        <v>0</v>
      </c>
      <c r="H25" s="350"/>
    </row>
    <row r="26" spans="2:8">
      <c r="B26" s="351" t="s">
        <v>619</v>
      </c>
      <c r="C26" s="345"/>
      <c r="D26" s="354">
        <v>20000</v>
      </c>
      <c r="E26" s="355">
        <v>0</v>
      </c>
      <c r="H26" s="350"/>
    </row>
    <row r="27" spans="2:8">
      <c r="B27" s="351" t="s">
        <v>620</v>
      </c>
      <c r="C27" s="345"/>
      <c r="D27" s="354">
        <v>-232981</v>
      </c>
      <c r="E27" s="355">
        <v>-111707</v>
      </c>
      <c r="H27" s="350"/>
    </row>
    <row r="28" spans="2:8">
      <c r="B28" s="351" t="s">
        <v>621</v>
      </c>
      <c r="C28" s="345"/>
      <c r="D28" s="354">
        <v>-10304</v>
      </c>
      <c r="E28" s="355">
        <v>-365</v>
      </c>
      <c r="H28" s="350"/>
    </row>
    <row r="29" spans="2:8">
      <c r="B29" s="351" t="s">
        <v>622</v>
      </c>
      <c r="C29" s="345"/>
      <c r="D29" s="354">
        <v>0</v>
      </c>
      <c r="E29" s="355">
        <v>0</v>
      </c>
      <c r="H29" s="350"/>
    </row>
    <row r="30" spans="2:8">
      <c r="B30" s="351" t="s">
        <v>623</v>
      </c>
      <c r="C30" s="345"/>
      <c r="D30" s="354">
        <v>0</v>
      </c>
      <c r="E30" s="355">
        <v>0</v>
      </c>
      <c r="H30" s="350"/>
    </row>
    <row r="31" spans="2:8">
      <c r="B31" s="351" t="s">
        <v>624</v>
      </c>
      <c r="C31" s="345"/>
      <c r="D31" s="354">
        <v>282383</v>
      </c>
      <c r="E31" s="355">
        <v>61046</v>
      </c>
      <c r="H31" s="350"/>
    </row>
    <row r="32" spans="2:8">
      <c r="B32" s="351" t="s">
        <v>625</v>
      </c>
      <c r="C32" s="345"/>
      <c r="D32" s="354">
        <v>0</v>
      </c>
      <c r="E32" s="355">
        <v>0</v>
      </c>
      <c r="H32" s="350"/>
    </row>
    <row r="33" spans="2:8">
      <c r="B33" s="351" t="s">
        <v>626</v>
      </c>
      <c r="C33" s="85"/>
      <c r="D33" s="354">
        <v>59179</v>
      </c>
      <c r="E33" s="355">
        <v>-18189</v>
      </c>
      <c r="H33" s="350"/>
    </row>
    <row r="34" spans="2:8">
      <c r="B34" s="351"/>
      <c r="C34" s="345"/>
      <c r="D34" s="352"/>
      <c r="E34" s="355"/>
      <c r="H34" s="350"/>
    </row>
    <row r="35" spans="2:8">
      <c r="B35" s="344" t="s">
        <v>627</v>
      </c>
      <c r="C35" s="345"/>
      <c r="D35" s="348">
        <f>D10+D22</f>
        <v>83693</v>
      </c>
      <c r="E35" s="349">
        <f>E10+E22</f>
        <v>-28842</v>
      </c>
      <c r="H35" s="350"/>
    </row>
    <row r="36" spans="2:8">
      <c r="B36" s="344"/>
      <c r="C36" s="345"/>
      <c r="D36" s="348"/>
      <c r="E36" s="355"/>
      <c r="H36" s="350"/>
    </row>
    <row r="37" spans="2:8">
      <c r="B37" s="344" t="s">
        <v>628</v>
      </c>
      <c r="C37" s="345"/>
      <c r="D37" s="348"/>
      <c r="E37" s="355"/>
      <c r="H37" s="350"/>
    </row>
    <row r="38" spans="2:8">
      <c r="B38" s="344"/>
      <c r="C38" s="345"/>
      <c r="D38" s="348"/>
      <c r="E38" s="355"/>
      <c r="H38" s="350"/>
    </row>
    <row r="39" spans="2:8">
      <c r="B39" s="344" t="s">
        <v>629</v>
      </c>
      <c r="C39" s="345"/>
      <c r="D39" s="348">
        <f>SUM(D41:D49)</f>
        <v>-20472</v>
      </c>
      <c r="E39" s="349">
        <f>SUM(E41:E49)</f>
        <v>-55313</v>
      </c>
      <c r="H39" s="350"/>
    </row>
    <row r="40" spans="2:8">
      <c r="B40" s="351"/>
      <c r="C40" s="345"/>
      <c r="D40" s="352"/>
      <c r="E40" s="355"/>
      <c r="H40" s="350"/>
    </row>
    <row r="41" spans="2:8">
      <c r="B41" s="351" t="s">
        <v>630</v>
      </c>
      <c r="C41" s="345"/>
      <c r="D41" s="354">
        <v>0</v>
      </c>
      <c r="E41" s="355">
        <v>0</v>
      </c>
      <c r="H41" s="350"/>
    </row>
    <row r="42" spans="2:8">
      <c r="B42" s="351" t="s">
        <v>631</v>
      </c>
      <c r="C42" s="345"/>
      <c r="D42" s="354">
        <v>0</v>
      </c>
      <c r="E42" s="355">
        <v>3469</v>
      </c>
      <c r="H42" s="350"/>
    </row>
    <row r="43" spans="2:8">
      <c r="B43" s="351" t="s">
        <v>632</v>
      </c>
      <c r="C43" s="345"/>
      <c r="D43" s="354">
        <v>-17</v>
      </c>
      <c r="E43" s="355">
        <v>-644</v>
      </c>
      <c r="H43" s="350"/>
    </row>
    <row r="44" spans="2:8">
      <c r="B44" s="351" t="s">
        <v>633</v>
      </c>
      <c r="C44" s="345"/>
      <c r="D44" s="354">
        <v>1386</v>
      </c>
      <c r="E44" s="355">
        <v>1706</v>
      </c>
      <c r="H44" s="350"/>
    </row>
    <row r="45" spans="2:8">
      <c r="B45" s="351" t="s">
        <v>634</v>
      </c>
      <c r="C45" s="345"/>
      <c r="D45" s="354">
        <v>-81925</v>
      </c>
      <c r="E45" s="355">
        <v>-62469</v>
      </c>
      <c r="H45" s="350"/>
    </row>
    <row r="46" spans="2:8">
      <c r="B46" s="351" t="s">
        <v>635</v>
      </c>
      <c r="C46" s="345"/>
      <c r="D46" s="354">
        <v>69774</v>
      </c>
      <c r="E46" s="355">
        <v>0</v>
      </c>
      <c r="H46" s="350"/>
    </row>
    <row r="47" spans="2:8">
      <c r="B47" s="351" t="s">
        <v>636</v>
      </c>
      <c r="C47" s="345"/>
      <c r="D47" s="354">
        <v>-31217</v>
      </c>
      <c r="E47" s="355">
        <v>-30721</v>
      </c>
      <c r="H47" s="350"/>
    </row>
    <row r="48" spans="2:8">
      <c r="B48" s="351" t="s">
        <v>637</v>
      </c>
      <c r="C48" s="345"/>
      <c r="D48" s="354">
        <v>22530</v>
      </c>
      <c r="E48" s="355">
        <v>33346</v>
      </c>
      <c r="H48" s="350"/>
    </row>
    <row r="49" spans="2:8">
      <c r="B49" s="351" t="s">
        <v>638</v>
      </c>
      <c r="C49" s="85"/>
      <c r="D49" s="354">
        <v>-1003</v>
      </c>
      <c r="E49" s="355">
        <v>0</v>
      </c>
      <c r="H49" s="350"/>
    </row>
    <row r="50" spans="2:8">
      <c r="B50" s="351"/>
      <c r="C50" s="345"/>
      <c r="D50" s="352"/>
      <c r="E50" s="355"/>
      <c r="H50" s="350"/>
    </row>
    <row r="51" spans="2:8">
      <c r="B51" s="344" t="s">
        <v>639</v>
      </c>
      <c r="C51" s="345"/>
      <c r="D51" s="359"/>
      <c r="E51" s="355"/>
      <c r="H51" s="350"/>
    </row>
    <row r="52" spans="2:8">
      <c r="B52" s="344"/>
      <c r="C52" s="345"/>
      <c r="D52" s="360"/>
      <c r="E52" s="355"/>
      <c r="H52" s="350"/>
    </row>
    <row r="53" spans="2:8">
      <c r="B53" s="344" t="s">
        <v>640</v>
      </c>
      <c r="C53" s="345"/>
      <c r="D53" s="359">
        <v>-4828</v>
      </c>
      <c r="E53" s="349">
        <v>-5930</v>
      </c>
      <c r="H53" s="350"/>
    </row>
    <row r="54" spans="2:8">
      <c r="B54" s="351"/>
      <c r="C54" s="345"/>
      <c r="D54" s="359"/>
      <c r="E54" s="355"/>
      <c r="H54" s="350"/>
    </row>
    <row r="55" spans="2:8">
      <c r="B55" s="351" t="s">
        <v>641</v>
      </c>
      <c r="C55" s="345"/>
      <c r="D55" s="361">
        <v>0</v>
      </c>
      <c r="E55" s="355">
        <v>0</v>
      </c>
      <c r="H55" s="350"/>
    </row>
    <row r="56" spans="2:8">
      <c r="B56" s="351" t="s">
        <v>642</v>
      </c>
      <c r="C56" s="345"/>
      <c r="D56" s="361">
        <v>0</v>
      </c>
      <c r="E56" s="355">
        <v>0</v>
      </c>
      <c r="H56" s="350"/>
    </row>
    <row r="57" spans="2:8">
      <c r="B57" s="351" t="s">
        <v>643</v>
      </c>
      <c r="C57" s="345"/>
      <c r="D57" s="361"/>
      <c r="E57" s="355">
        <v>0</v>
      </c>
      <c r="H57" s="350"/>
    </row>
    <row r="58" spans="2:8">
      <c r="B58" s="351" t="s">
        <v>644</v>
      </c>
      <c r="C58" s="345"/>
      <c r="D58" s="361">
        <v>-4828</v>
      </c>
      <c r="E58" s="355">
        <v>-5930</v>
      </c>
      <c r="H58" s="350"/>
    </row>
    <row r="59" spans="2:8">
      <c r="B59" s="351" t="s">
        <v>645</v>
      </c>
      <c r="C59" s="345"/>
      <c r="D59" s="361">
        <v>0</v>
      </c>
      <c r="E59" s="355">
        <v>0</v>
      </c>
      <c r="H59" s="350"/>
    </row>
    <row r="60" spans="2:8">
      <c r="B60" s="351" t="s">
        <v>646</v>
      </c>
      <c r="C60" s="85"/>
      <c r="D60" s="361">
        <v>0</v>
      </c>
      <c r="E60" s="355">
        <v>0</v>
      </c>
      <c r="H60" s="350"/>
    </row>
    <row r="61" spans="2:8">
      <c r="B61" s="351"/>
      <c r="C61" s="345"/>
      <c r="D61" s="352"/>
      <c r="E61" s="355"/>
      <c r="H61" s="350"/>
    </row>
    <row r="62" spans="2:8">
      <c r="B62" s="344" t="s">
        <v>647</v>
      </c>
      <c r="C62" s="85"/>
      <c r="D62" s="359">
        <v>-330</v>
      </c>
      <c r="E62" s="355">
        <v>2775</v>
      </c>
      <c r="H62" s="350"/>
    </row>
    <row r="63" spans="2:8">
      <c r="B63" s="351"/>
      <c r="C63" s="345"/>
      <c r="D63" s="352"/>
      <c r="E63" s="355"/>
      <c r="H63" s="350"/>
    </row>
    <row r="64" spans="2:8">
      <c r="B64" s="344" t="s">
        <v>648</v>
      </c>
      <c r="C64" s="345"/>
      <c r="D64" s="348">
        <f>D62+D53+D39+D35</f>
        <v>58063</v>
      </c>
      <c r="E64" s="355">
        <v>-87310</v>
      </c>
      <c r="H64" s="350"/>
    </row>
    <row r="65" spans="2:8">
      <c r="B65" s="344"/>
      <c r="C65" s="345"/>
      <c r="D65" s="352"/>
      <c r="E65" s="355"/>
      <c r="H65" s="350"/>
    </row>
    <row r="66" spans="2:8">
      <c r="B66" s="344" t="s">
        <v>649</v>
      </c>
      <c r="C66" s="85"/>
      <c r="D66" s="348">
        <v>105674</v>
      </c>
      <c r="E66" s="355">
        <v>196214</v>
      </c>
      <c r="H66" s="350"/>
    </row>
    <row r="67" spans="2:8">
      <c r="B67" s="351"/>
      <c r="C67" s="362"/>
      <c r="D67" s="352"/>
      <c r="E67" s="355"/>
      <c r="H67" s="350"/>
    </row>
    <row r="68" spans="2:8">
      <c r="B68" s="363" t="s">
        <v>650</v>
      </c>
      <c r="C68" s="364"/>
      <c r="D68" s="315">
        <f>D64+D66</f>
        <v>163737</v>
      </c>
      <c r="E68" s="365">
        <v>108904</v>
      </c>
      <c r="H68" s="350"/>
    </row>
  </sheetData>
  <pageMargins left="0.74803149606299213" right="0.74803149606299213" top="0.98425196850393704" bottom="0.98425196850393704" header="0.51181102362204722" footer="0.51181102362204722"/>
  <pageSetup paperSize="9" scale="57" orientation="portrait" horizontalDpi="300" verticalDpi="300" r:id="rId1"/>
  <headerFooter alignWithMargins="0">
    <oddFooter>&amp;C&amp;"Times New Roman,Normal"&amp;12İlişikteki açıklama ve dipnotlar bu konsolide olmayan finansal tabloların tamamlayıcı parçalarıdır.
10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LinksUpToDate>false</LinksUpToDate>
  <SharedDoc>false</SharedDoc>
  <HyperlinksChanged>false</HyperlinksChanged>
</Properties>
</file>